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TCM\Rege místnost\SLEPÉ VV\"/>
    </mc:Choice>
  </mc:AlternateContent>
  <xr:revisionPtr revIDLastSave="0" documentId="13_ncr:1_{5DDC46AD-F6DF-4A25-9A0B-73023C417F3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Pol'!$A$1:$X$246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V8" i="12" s="1"/>
  <c r="G10" i="12"/>
  <c r="M10" i="12" s="1"/>
  <c r="I10" i="12"/>
  <c r="K10" i="12"/>
  <c r="O10" i="12"/>
  <c r="Q10" i="12"/>
  <c r="V10" i="12"/>
  <c r="G12" i="12"/>
  <c r="I12" i="12"/>
  <c r="K12" i="12"/>
  <c r="O12" i="12"/>
  <c r="Q12" i="12"/>
  <c r="V12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7" i="12"/>
  <c r="M77" i="12" s="1"/>
  <c r="M76" i="12" s="1"/>
  <c r="I77" i="12"/>
  <c r="I76" i="12" s="1"/>
  <c r="K77" i="12"/>
  <c r="K76" i="12" s="1"/>
  <c r="O77" i="12"/>
  <c r="O76" i="12" s="1"/>
  <c r="Q77" i="12"/>
  <c r="Q76" i="12" s="1"/>
  <c r="V77" i="12"/>
  <c r="V76" i="12" s="1"/>
  <c r="G81" i="12"/>
  <c r="M81" i="12" s="1"/>
  <c r="I81" i="12"/>
  <c r="K81" i="12"/>
  <c r="O81" i="12"/>
  <c r="Q81" i="12"/>
  <c r="V81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V88" i="12" s="1"/>
  <c r="G90" i="12"/>
  <c r="M90" i="12" s="1"/>
  <c r="I90" i="12"/>
  <c r="K90" i="12"/>
  <c r="O90" i="12"/>
  <c r="Q90" i="12"/>
  <c r="V90" i="12"/>
  <c r="G92" i="12"/>
  <c r="M92" i="12" s="1"/>
  <c r="M91" i="12" s="1"/>
  <c r="I92" i="12"/>
  <c r="I91" i="12" s="1"/>
  <c r="K92" i="12"/>
  <c r="K91" i="12" s="1"/>
  <c r="O92" i="12"/>
  <c r="O91" i="12" s="1"/>
  <c r="Q92" i="12"/>
  <c r="Q91" i="12" s="1"/>
  <c r="V92" i="12"/>
  <c r="V91" i="12" s="1"/>
  <c r="G98" i="12"/>
  <c r="M98" i="12" s="1"/>
  <c r="I98" i="12"/>
  <c r="K98" i="12"/>
  <c r="K97" i="12" s="1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G132" i="12" s="1"/>
  <c r="I59" i="1" s="1"/>
  <c r="I133" i="12"/>
  <c r="I132" i="12" s="1"/>
  <c r="K133" i="12"/>
  <c r="K132" i="12" s="1"/>
  <c r="O133" i="12"/>
  <c r="O132" i="12" s="1"/>
  <c r="Q133" i="12"/>
  <c r="Q132" i="12" s="1"/>
  <c r="V133" i="12"/>
  <c r="V132" i="12" s="1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48" i="12"/>
  <c r="M148" i="12" s="1"/>
  <c r="I148" i="12"/>
  <c r="K148" i="12"/>
  <c r="O148" i="12"/>
  <c r="Q148" i="12"/>
  <c r="V148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6" i="12"/>
  <c r="M176" i="12" s="1"/>
  <c r="I176" i="12"/>
  <c r="K176" i="12"/>
  <c r="O176" i="12"/>
  <c r="Q176" i="12"/>
  <c r="V176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9" i="12"/>
  <c r="M189" i="12" s="1"/>
  <c r="I189" i="12"/>
  <c r="K189" i="12"/>
  <c r="O189" i="12"/>
  <c r="Q189" i="12"/>
  <c r="V189" i="12"/>
  <c r="G193" i="12"/>
  <c r="M193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G211" i="12" s="1"/>
  <c r="I66" i="1" s="1"/>
  <c r="I212" i="12"/>
  <c r="I211" i="12" s="1"/>
  <c r="K212" i="12"/>
  <c r="K211" i="12" s="1"/>
  <c r="O212" i="12"/>
  <c r="O211" i="12" s="1"/>
  <c r="Q212" i="12"/>
  <c r="Q211" i="12" s="1"/>
  <c r="V212" i="12"/>
  <c r="V211" i="12" s="1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25" i="12"/>
  <c r="M225" i="12" s="1"/>
  <c r="I225" i="12"/>
  <c r="K225" i="12"/>
  <c r="O225" i="12"/>
  <c r="Q225" i="12"/>
  <c r="V225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AE236" i="12"/>
  <c r="F41" i="1" s="1"/>
  <c r="I20" i="1"/>
  <c r="I19" i="1"/>
  <c r="I18" i="1"/>
  <c r="M212" i="12" l="1"/>
  <c r="M211" i="12" s="1"/>
  <c r="K227" i="12"/>
  <c r="M133" i="12"/>
  <c r="M132" i="12" s="1"/>
  <c r="Q80" i="12"/>
  <c r="V216" i="12"/>
  <c r="K80" i="12"/>
  <c r="V97" i="12"/>
  <c r="G76" i="12"/>
  <c r="I53" i="1" s="1"/>
  <c r="K216" i="12"/>
  <c r="I97" i="12"/>
  <c r="I8" i="12"/>
  <c r="O97" i="12"/>
  <c r="G91" i="12"/>
  <c r="I56" i="1" s="1"/>
  <c r="O216" i="12"/>
  <c r="I216" i="12"/>
  <c r="Q166" i="12"/>
  <c r="K166" i="12"/>
  <c r="I80" i="12"/>
  <c r="V80" i="12"/>
  <c r="O39" i="12"/>
  <c r="O8" i="12"/>
  <c r="K170" i="12"/>
  <c r="K39" i="12"/>
  <c r="K8" i="12"/>
  <c r="V134" i="12"/>
  <c r="M8" i="12"/>
  <c r="Q162" i="12"/>
  <c r="O227" i="12"/>
  <c r="O170" i="12"/>
  <c r="I166" i="12"/>
  <c r="V162" i="12"/>
  <c r="O162" i="12"/>
  <c r="K134" i="12"/>
  <c r="I134" i="12"/>
  <c r="K101" i="12"/>
  <c r="Q101" i="12"/>
  <c r="V48" i="12"/>
  <c r="I39" i="12"/>
  <c r="V11" i="12"/>
  <c r="V227" i="12"/>
  <c r="I227" i="12"/>
  <c r="Q216" i="12"/>
  <c r="V170" i="12"/>
  <c r="I170" i="12"/>
  <c r="I162" i="12"/>
  <c r="K88" i="12"/>
  <c r="Q48" i="12"/>
  <c r="M39" i="12"/>
  <c r="Q11" i="12"/>
  <c r="Q227" i="12"/>
  <c r="O196" i="12"/>
  <c r="V166" i="12"/>
  <c r="O134" i="12"/>
  <c r="O11" i="12"/>
  <c r="Q196" i="12"/>
  <c r="M166" i="12"/>
  <c r="V196" i="12"/>
  <c r="I196" i="12"/>
  <c r="K162" i="12"/>
  <c r="O101" i="12"/>
  <c r="O80" i="12"/>
  <c r="K48" i="12"/>
  <c r="G39" i="12"/>
  <c r="I51" i="1" s="1"/>
  <c r="K11" i="12"/>
  <c r="G8" i="12"/>
  <c r="I49" i="1" s="1"/>
  <c r="O166" i="12"/>
  <c r="Q134" i="12"/>
  <c r="I101" i="12"/>
  <c r="I48" i="12"/>
  <c r="V39" i="12"/>
  <c r="I11" i="12"/>
  <c r="Q88" i="12"/>
  <c r="Q39" i="12"/>
  <c r="G11" i="12"/>
  <c r="I50" i="1" s="1"/>
  <c r="Q8" i="12"/>
  <c r="Q170" i="12"/>
  <c r="V101" i="12"/>
  <c r="Q97" i="12"/>
  <c r="K196" i="12"/>
  <c r="O48" i="12"/>
  <c r="I88" i="12"/>
  <c r="F39" i="1"/>
  <c r="F42" i="1" s="1"/>
  <c r="G23" i="1" s="1"/>
  <c r="A23" i="1" s="1"/>
  <c r="F40" i="1"/>
  <c r="O88" i="12"/>
  <c r="M196" i="12"/>
  <c r="M134" i="12"/>
  <c r="M101" i="12"/>
  <c r="M88" i="12"/>
  <c r="M48" i="12"/>
  <c r="M227" i="12"/>
  <c r="M216" i="12"/>
  <c r="M170" i="12"/>
  <c r="M80" i="12"/>
  <c r="M162" i="12"/>
  <c r="M97" i="12"/>
  <c r="G227" i="12"/>
  <c r="I68" i="1" s="1"/>
  <c r="G196" i="12"/>
  <c r="I65" i="1" s="1"/>
  <c r="G170" i="12"/>
  <c r="I64" i="1" s="1"/>
  <c r="G162" i="12"/>
  <c r="I62" i="1" s="1"/>
  <c r="I61" i="1"/>
  <c r="G101" i="12"/>
  <c r="I58" i="1" s="1"/>
  <c r="G88" i="12"/>
  <c r="I55" i="1" s="1"/>
  <c r="G80" i="12"/>
  <c r="I54" i="1" s="1"/>
  <c r="M12" i="12"/>
  <c r="M11" i="12" s="1"/>
  <c r="G216" i="12"/>
  <c r="I67" i="1" s="1"/>
  <c r="G166" i="12"/>
  <c r="I63" i="1" s="1"/>
  <c r="G97" i="12"/>
  <c r="I57" i="1" s="1"/>
  <c r="G134" i="12"/>
  <c r="I60" i="1" s="1"/>
  <c r="G48" i="12"/>
  <c r="I52" i="1" s="1"/>
  <c r="AF236" i="12"/>
  <c r="J28" i="1"/>
  <c r="J26" i="1"/>
  <c r="G38" i="1"/>
  <c r="F38" i="1"/>
  <c r="J23" i="1"/>
  <c r="J24" i="1"/>
  <c r="J25" i="1"/>
  <c r="J27" i="1"/>
  <c r="E24" i="1"/>
  <c r="E26" i="1"/>
  <c r="I17" i="1" l="1"/>
  <c r="G41" i="1"/>
  <c r="H41" i="1" s="1"/>
  <c r="I41" i="1" s="1"/>
  <c r="G39" i="1"/>
  <c r="G40" i="1"/>
  <c r="H40" i="1" s="1"/>
  <c r="I40" i="1" s="1"/>
  <c r="I69" i="1"/>
  <c r="I16" i="1"/>
  <c r="I21" i="1" s="1"/>
  <c r="G236" i="12"/>
  <c r="G24" i="1"/>
  <c r="A24" i="1"/>
  <c r="J68" i="1" l="1"/>
  <c r="J63" i="1"/>
  <c r="J60" i="1"/>
  <c r="J55" i="1"/>
  <c r="J65" i="1"/>
  <c r="J62" i="1"/>
  <c r="J61" i="1"/>
  <c r="J67" i="1"/>
  <c r="J64" i="1"/>
  <c r="J58" i="1"/>
  <c r="J49" i="1"/>
  <c r="J50" i="1"/>
  <c r="J66" i="1"/>
  <c r="J51" i="1"/>
  <c r="J52" i="1"/>
  <c r="J56" i="1"/>
  <c r="J53" i="1"/>
  <c r="J54" i="1"/>
  <c r="J57" i="1"/>
  <c r="J59" i="1"/>
  <c r="G42" i="1"/>
  <c r="H39" i="1"/>
  <c r="J69" i="1" l="1"/>
  <c r="I39" i="1"/>
  <c r="I42" i="1" s="1"/>
  <c r="H42" i="1"/>
  <c r="G25" i="1"/>
  <c r="G28" i="1"/>
  <c r="J40" i="1" l="1"/>
  <c r="J39" i="1"/>
  <c r="J42" i="1" s="1"/>
  <c r="J41" i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karel.sojka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<sst xmlns="http://schemas.openxmlformats.org/spreadsheetml/2006/main" count="1077" uniqueCount="405">
  <si>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</si>
  <si>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</si>
  <si>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</si>
  <si>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</si>
  <si>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</si>
  <si>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</si>
  <si>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</si>
  <si>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</si>
  <si>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</si>
  <si>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</si>
  <si>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</si>
  <si>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</si>
  <si>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</si>
  <si>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</si>
  <si>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</si>
  <si>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</si>
  <si>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</si>
  <si>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</si>
  <si>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</si>
  <si>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</si>
  <si>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</si>
  <si>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</si>
  <si>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</si>
  <si>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</si>
  <si>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</si>
  <si>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</si>
  <si>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</si>
  <si>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</si>
  <si>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</si>
  <si>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</si>
  <si>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</si>
  <si>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</si>
  <si>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</si>
  <si>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</si>
  <si>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</si>
  <si>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</si>
  <si>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</si>
  <si>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</si>
  <si>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</si>
  <si>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</si>
  <si>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</si>
  <si>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</si>
  <si>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Sauna</t>
  </si>
  <si>
    <t>Objekt:</t>
  </si>
  <si>
    <t>Rozpočet:</t>
  </si>
  <si>
    <t>210508</t>
  </si>
  <si>
    <t>Brněnské Ivanovice TCM</t>
  </si>
  <si>
    <t>Stavba</t>
  </si>
  <si>
    <t>Celkem za stavbu</t>
  </si>
  <si>
    <t>CZK</t>
  </si>
  <si>
    <t>Rekapitulace dílů</t>
  </si>
  <si>
    <t>Typ dílu</t>
  </si>
  <si>
    <t>0</t>
  </si>
  <si>
    <t>3</t>
  </si>
  <si>
    <t>Svislé a kompletní konstrukce</t>
  </si>
  <si>
    <t>342</t>
  </si>
  <si>
    <t>Sádrokartonové kce.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</si>
  <si>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</si>
  <si>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</si>
  <si>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</si>
  <si>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</si>
  <si>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</si>
  <si>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</si>
  <si>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</si>
  <si>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</si>
  <si>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</si>
  <si>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</si>
  <si>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</si>
  <si>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</si>
  <si>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</si>
  <si>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</si>
  <si>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</si>
  <si>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</si>
  <si>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</si>
  <si>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</si>
  <si>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</si>
  <si>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</si>
  <si>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</si>
  <si>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</si>
  <si>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</si>
  <si>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</si>
  <si>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</si>
  <si>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</si>
  <si>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</si>
  <si>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</si>
  <si>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</si>
  <si>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</si>
  <si>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</si>
  <si>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</si>
  <si>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</si>
  <si>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</si>
  <si>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</si>
  <si>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</si>
  <si>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</si>
  <si>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</si>
  <si>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</si>
  <si>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</si>
  <si>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</si>
  <si>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</si>
  <si>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</si>
  <si>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</si>
  <si>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</si>
  <si>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</si>
  <si>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</si>
  <si>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</si>
  <si>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</si>
  <si>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</si>
  <si>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</si>
  <si>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</si>
  <si>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</si>
  <si>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</si>
  <si>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</si>
  <si>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</si>
  <si>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</si>
  <si>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</si>
  <si>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</si>
  <si>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</si>
  <si>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</si>
  <si>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</si>
  <si>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</si>
  <si>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</si>
  <si>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VRN-01</t>
  </si>
  <si>
    <t>Zařízení staveniště</t>
  </si>
  <si>
    <t>Soubor</t>
  </si>
  <si>
    <t>Vlastní</t>
  </si>
  <si>
    <t>Indiv</t>
  </si>
  <si>
    <t>Práce</t>
  </si>
  <si>
    <t>POL1_</t>
  </si>
  <si>
    <t>VRN-02</t>
  </si>
  <si>
    <t>Kompletační činnost (IČD)</t>
  </si>
  <si>
    <t>POL1_1</t>
  </si>
  <si>
    <t>310239211RT2</t>
  </si>
  <si>
    <t>Zazdívka otvorů plochy do 4 m2 cihlami na MVC s použitím suché maltové směsi</t>
  </si>
  <si>
    <t>m3</t>
  </si>
  <si>
    <t>RTS 21/ I</t>
  </si>
  <si>
    <t xml:space="preserve">okno : </t>
  </si>
  <si>
    <t>VV</t>
  </si>
  <si>
    <t>1,3*0,7*0,3</t>
  </si>
  <si>
    <t xml:space="preserve">dveře : </t>
  </si>
  <si>
    <t>1*2,05*0,3</t>
  </si>
  <si>
    <t xml:space="preserve">dozdívka posunutých vstupních dveří : </t>
  </si>
  <si>
    <t>0,3*0,45*2</t>
  </si>
  <si>
    <t>317121047RT2</t>
  </si>
  <si>
    <t>Překlad nenosný pórobeton, světlost otv. do 105 cm překlad nenosný NEP 10 P4,4 124 x 24,9 x 10 cm</t>
  </si>
  <si>
    <t>kus</t>
  </si>
  <si>
    <t>317121047RT4</t>
  </si>
  <si>
    <t>Překlad nenosný pórobeton, světlost otv. do 105 cm překlad nenosný NEP 15 P4,4 124 x 24,9 x 15 cm</t>
  </si>
  <si>
    <t>317234410RT2</t>
  </si>
  <si>
    <t>Vyzdívka mezi nosníky cihlami pálenými na MC s použitím suché maltové směsi</t>
  </si>
  <si>
    <t>0,14*0,3*1,2</t>
  </si>
  <si>
    <t>317941123RT2</t>
  </si>
  <si>
    <t>Osazení ocelových válcovaných nosníků  č.14-22 včetně dodávky profilu I č.14</t>
  </si>
  <si>
    <t>t</t>
  </si>
  <si>
    <t>2*0,0143*1,2</t>
  </si>
  <si>
    <t>342255024RT1</t>
  </si>
  <si>
    <t>Příčky z desek pórobetonových tl. 10 cm desky P 2 - 500, 599 x 249 x 100 mm</t>
  </si>
  <si>
    <t>m2</t>
  </si>
  <si>
    <t>2,8*(2,55+1,6+1,15)</t>
  </si>
  <si>
    <t>-0,7*1,97*2</t>
  </si>
  <si>
    <t>342255028RT1</t>
  </si>
  <si>
    <t>Příčky z desek pórobetonových tl. 15 cm desky P 2 - 500, 599 x 249 x 150 mm</t>
  </si>
  <si>
    <t>2,8*(2,475+4,9+1,6+1,1)</t>
  </si>
  <si>
    <t>342255032RT3</t>
  </si>
  <si>
    <t>Příčky z desek pórobetonových tl. 20 cm desky P 4 - 550, 599 x 249 x 200 mm</t>
  </si>
  <si>
    <t>1,5*2,75</t>
  </si>
  <si>
    <t>342948111R00</t>
  </si>
  <si>
    <t>Ukotvení příček k cihel.konstr. kotvami na hmožd.</t>
  </si>
  <si>
    <t>m</t>
  </si>
  <si>
    <t>2,8*6</t>
  </si>
  <si>
    <t>346244381RT2</t>
  </si>
  <si>
    <t>Plentování ocelových nosníků výšky do 20 cm s použitím suché maltové směsi</t>
  </si>
  <si>
    <t>0,15*1,2*2</t>
  </si>
  <si>
    <t>346481111RT2</t>
  </si>
  <si>
    <t>Zaplentování rýh, nosníků rabicovým pletivem s použitím suché maltové směsi</t>
  </si>
  <si>
    <t>(0,2+0,3+0,2)*1,2</t>
  </si>
  <si>
    <t>342264051RT3</t>
  </si>
  <si>
    <t>Podhled sádrokartonový na zavěšenou ocel. konstr. desky standard impreg. tl. 12,5 mm, bez izolace</t>
  </si>
  <si>
    <t>1,6*1,4</t>
  </si>
  <si>
    <t>1,6*0,9</t>
  </si>
  <si>
    <t>4,9*7,225-2,55*1,7</t>
  </si>
  <si>
    <t>342264098RT1</t>
  </si>
  <si>
    <t>Příplatek k podhledu sádrokart. za plochu do 10 m2 pro plochy do 2 m2</t>
  </si>
  <si>
    <t>342264098RT2</t>
  </si>
  <si>
    <t>Příplatek k podhledu sádrokart. za plochu do 10 m2 pro plochy 2 - 5 m2</t>
  </si>
  <si>
    <t>602011131RT3</t>
  </si>
  <si>
    <t>Omítka jednovrstvá hlazená  tloušťka vrstvy 5 mm</t>
  </si>
  <si>
    <t xml:space="preserve">na příčky ytong : </t>
  </si>
  <si>
    <t>2*(12,08+25,45+4,125)</t>
  </si>
  <si>
    <t>602011191R00</t>
  </si>
  <si>
    <t xml:space="preserve">Podklad.nátěr stěn pod tenkovr.omítky </t>
  </si>
  <si>
    <t>612409991RT2</t>
  </si>
  <si>
    <t>Začištění omítek kolem oken,dveří apod. s použitím suché maltové směsi</t>
  </si>
  <si>
    <t xml:space="preserve">dveře vstup. : </t>
  </si>
  <si>
    <t>(0,8+1,97*2)*2</t>
  </si>
  <si>
    <t>612425931RT2</t>
  </si>
  <si>
    <t>Omítka vápenná vnitřního ostění - štuková s použitím suché maltové směsi</t>
  </si>
  <si>
    <t xml:space="preserve">po posunutí vstupních dveří : </t>
  </si>
  <si>
    <t>0,3*(0,8+1,97*2)</t>
  </si>
  <si>
    <t>612473181R00</t>
  </si>
  <si>
    <t>Omítka vnitř.zdiva ze suché směsi, hladká</t>
  </si>
  <si>
    <t xml:space="preserve">stávající zdivo pod obklad : </t>
  </si>
  <si>
    <t xml:space="preserve">WC : </t>
  </si>
  <si>
    <t>2,6*0,9</t>
  </si>
  <si>
    <t xml:space="preserve">velká místnost : </t>
  </si>
  <si>
    <t>2,6*(7,225+4,9+1,475+3,1)</t>
  </si>
  <si>
    <t xml:space="preserve">stávající zdivo sauny a infrasauny : </t>
  </si>
  <si>
    <t>2,6*(2,475+3,25)</t>
  </si>
  <si>
    <t>2,6*(2,475+1,5)</t>
  </si>
  <si>
    <t>612473182R00</t>
  </si>
  <si>
    <t>Omítka vnitř.zdiva ze such.směsi, štuková</t>
  </si>
  <si>
    <t xml:space="preserve">po dozdívkách- venkovní stěna zazděných dveří : </t>
  </si>
  <si>
    <t>0,9*2,05</t>
  </si>
  <si>
    <t xml:space="preserve">stávající zdivo šatny : </t>
  </si>
  <si>
    <t>2,6*1,4</t>
  </si>
  <si>
    <t>612481211RT2</t>
  </si>
  <si>
    <t xml:space="preserve">Montáž výztužné sítě(perlinky)do stěrky-vnit.stěny včetně výztužné sítě a stěrkového tmelu </t>
  </si>
  <si>
    <t>622420110RAB</t>
  </si>
  <si>
    <t>Omítka stěn vnější vápenocement. štuková, nátěr stupeň složitosti 3</t>
  </si>
  <si>
    <t>Agregovaná položka</t>
  </si>
  <si>
    <t>POL2_</t>
  </si>
  <si>
    <t xml:space="preserve">okno po zazdění : </t>
  </si>
  <si>
    <t>1,4*0,8</t>
  </si>
  <si>
    <t>632411115R00</t>
  </si>
  <si>
    <t>Potěr ze SMS , ruční zpracování, tl. 15 mm</t>
  </si>
  <si>
    <t xml:space="preserve">sauna a infrasauna : </t>
  </si>
  <si>
    <t>2,475*3,25</t>
  </si>
  <si>
    <t>2,475*1,5</t>
  </si>
  <si>
    <t>632411130R00</t>
  </si>
  <si>
    <t>Potěr ze SMS , ruční zpracování, tl. 30 mm</t>
  </si>
  <si>
    <t>9,85*4,9-0,15*(2,4+2,55)</t>
  </si>
  <si>
    <t>632411904R00</t>
  </si>
  <si>
    <t xml:space="preserve">Penetrace savých podkladů </t>
  </si>
  <si>
    <t>642942111RT3</t>
  </si>
  <si>
    <t>Osazení zárubní dveřních ocelových, pl. do 2,5 m2 včetně dodávky zárubně  70 x 197 x 11 cm</t>
  </si>
  <si>
    <t>642942111RT4</t>
  </si>
  <si>
    <t>941955001R00</t>
  </si>
  <si>
    <t>Lešení lehké pomocné, výška podlahy do 1,2 m</t>
  </si>
  <si>
    <t xml:space="preserve">podhled : </t>
  </si>
  <si>
    <t>34,75</t>
  </si>
  <si>
    <t xml:space="preserve">omítky : </t>
  </si>
  <si>
    <t>(83,31+30,7)*0,3</t>
  </si>
  <si>
    <t>952901111R00</t>
  </si>
  <si>
    <t>Vyčištění budov o výšce podlaží do 4 m</t>
  </si>
  <si>
    <t>34,75+2,475*3,25+2,475*1,5</t>
  </si>
  <si>
    <t>952902110R00</t>
  </si>
  <si>
    <t>Čištění zametáním v místnostech a chodbách</t>
  </si>
  <si>
    <t>962031133R00</t>
  </si>
  <si>
    <t>Bourání příček cihelných tl. 15 cm</t>
  </si>
  <si>
    <t>RTS 17/ I</t>
  </si>
  <si>
    <t>2,8*(4,4+2,55+1,5*2)</t>
  </si>
  <si>
    <t>0,2*2</t>
  </si>
  <si>
    <t>964011211R00</t>
  </si>
  <si>
    <t>Vybourání ŽB překladů prefa  dl. 3 m, 50 kg/m</t>
  </si>
  <si>
    <t>0,3*0,2*1,2</t>
  </si>
  <si>
    <t>965048250R00</t>
  </si>
  <si>
    <t>Dočištění povrchu po vybourání dlažeb, MC do 50%</t>
  </si>
  <si>
    <t>965081713RT1</t>
  </si>
  <si>
    <t>Bourání dlažeb keramických tl.10 mm, nad 1 m2 ručně, dlaždice keramické</t>
  </si>
  <si>
    <t>967031744R00</t>
  </si>
  <si>
    <t>Přisekání plošné zdiva cihelného na MC tl. 30 cm</t>
  </si>
  <si>
    <t xml:space="preserve">rozšíření vstupního otvoru : </t>
  </si>
  <si>
    <t>0,45*2</t>
  </si>
  <si>
    <t>968061113R00</t>
  </si>
  <si>
    <t>Vyvěšení dřevěných okenních křídel pl. nad 1,5 m2</t>
  </si>
  <si>
    <t>968061126R00</t>
  </si>
  <si>
    <t>Vyvěšení dřevěných dveřních křídel pl. nad 2 m2</t>
  </si>
  <si>
    <t>968062355R00</t>
  </si>
  <si>
    <t>Vybourání dřevěných rámů oken dvojitých pl. 2 m2</t>
  </si>
  <si>
    <t>1,2*0,6</t>
  </si>
  <si>
    <t>968072455R00</t>
  </si>
  <si>
    <t>Vybourání kovových dveřních zárubní pl. do 2 m2</t>
  </si>
  <si>
    <t>0,8*1,97*2</t>
  </si>
  <si>
    <t>968096002R00</t>
  </si>
  <si>
    <t xml:space="preserve">Bourání parapetů plastových š. do 50 cm </t>
  </si>
  <si>
    <t>975043121R00</t>
  </si>
  <si>
    <t>Jednořad.podchycení stropů do 3,5 m,do 1000 kg/m</t>
  </si>
  <si>
    <t>pro vybourání překladů nad dveřmi : 5*2</t>
  </si>
  <si>
    <t>978013191R00</t>
  </si>
  <si>
    <t>Otlučení omítek vnitřních stěn v rozsahu do 100 %</t>
  </si>
  <si>
    <t>2,8*(9,85*2+4,9*2)-0,8*1,97</t>
  </si>
  <si>
    <t>2,8*(2,339*2+2,4*2)-0,8*1,97</t>
  </si>
  <si>
    <t>978059531R00</t>
  </si>
  <si>
    <t>Odsekání vnitřních obkladů stěn nad 2 m2</t>
  </si>
  <si>
    <t>2,8*(1,5*4+0,9*2)</t>
  </si>
  <si>
    <t>1,5*(3,7+2,3+6)</t>
  </si>
  <si>
    <t>776511820R00</t>
  </si>
  <si>
    <t>Odstranění PVC a koberců lepených s podložkou</t>
  </si>
  <si>
    <t>POL1_7</t>
  </si>
  <si>
    <t>96-01</t>
  </si>
  <si>
    <t>Demontáž a likvidace stávající sauny půdorys 2,35*2,5m</t>
  </si>
  <si>
    <t>999281145R00</t>
  </si>
  <si>
    <t>Přesun hmot pro opravy a údržbu do v. 6 m, nošením</t>
  </si>
  <si>
    <t>Přesun hmot</t>
  </si>
  <si>
    <t>POL7_</t>
  </si>
  <si>
    <t>711212901R00</t>
  </si>
  <si>
    <t>Provedení penetrace podkladů pod hydroizol.stěrky</t>
  </si>
  <si>
    <t>711212002RT1</t>
  </si>
  <si>
    <t>Hydroizolační povlak - nátěr nebo stěrka proti vlhkosti, tl. 2mm</t>
  </si>
  <si>
    <t xml:space="preserve">podlaha : </t>
  </si>
  <si>
    <t xml:space="preserve">svislé vytažení : </t>
  </si>
  <si>
    <t xml:space="preserve">šatna : </t>
  </si>
  <si>
    <t>0,15*(1,4*2+1,6*2-0,7-0,8)</t>
  </si>
  <si>
    <t xml:space="preserve">sauna : </t>
  </si>
  <si>
    <t>0,15*(2,475*2+3,25*2-0,7)</t>
  </si>
  <si>
    <t xml:space="preserve">infrasauna : </t>
  </si>
  <si>
    <t>0,15*(2,475*2+1,5*2-0,7)</t>
  </si>
  <si>
    <t xml:space="preserve">pod obklad : </t>
  </si>
  <si>
    <t>90,45</t>
  </si>
  <si>
    <t>711212601R00</t>
  </si>
  <si>
    <t>Těsnicí pás do spoje podlaha - stěna</t>
  </si>
  <si>
    <t>7,225*2+4,9*2-0,7*4+1,15*2+0,1+1,1*2+0,15*2+2,75*2+0,2</t>
  </si>
  <si>
    <t>(1,4*2+1,6*2-0,7-0,8)</t>
  </si>
  <si>
    <t>(2,475*2+3,25*2-0,7)</t>
  </si>
  <si>
    <t>(2,475*2+1,5*2-0,7)</t>
  </si>
  <si>
    <t xml:space="preserve">wc : </t>
  </si>
  <si>
    <t>1,6*2+0,9*2-0,7</t>
  </si>
  <si>
    <t>711212602R00</t>
  </si>
  <si>
    <t>Těsnicí roh vnější, vnitřní do spoje podlaha-stěna</t>
  </si>
  <si>
    <t>16+18</t>
  </si>
  <si>
    <t>998711201R00</t>
  </si>
  <si>
    <t>Přesun hmot pro izolace proti vodě, výšky do 6 m</t>
  </si>
  <si>
    <t>766-01</t>
  </si>
  <si>
    <t>766-02</t>
  </si>
  <si>
    <t>D+M dveří vnitřních dřevěných 700*1970 mm včetně kování</t>
  </si>
  <si>
    <t>998766201R00</t>
  </si>
  <si>
    <t>Přesun hmot pro truhlářské konstr., výšky do 6 m</t>
  </si>
  <si>
    <t>767581801R00</t>
  </si>
  <si>
    <t>Demontáž podhledů - kazet</t>
  </si>
  <si>
    <t>7,225*4,9</t>
  </si>
  <si>
    <t>767582800R00</t>
  </si>
  <si>
    <t>Demontáž podhledů - roštů</t>
  </si>
  <si>
    <t>771101210R00</t>
  </si>
  <si>
    <t>Penetrace podkladu pod dlažby</t>
  </si>
  <si>
    <t xml:space="preserve">sokl : </t>
  </si>
  <si>
    <t>0,1*4,5</t>
  </si>
  <si>
    <t xml:space="preserve">dlažba : </t>
  </si>
  <si>
    <t>771475014RU7</t>
  </si>
  <si>
    <t>Obklad soklíků keram.rovných, tmel,výška 10 cm  (lep), (sp)</t>
  </si>
  <si>
    <t>1,4*2+1,6*2-0,7-0,8</t>
  </si>
  <si>
    <t>771479001R00</t>
  </si>
  <si>
    <t>Řezání dlaždic keramických pro soklíky</t>
  </si>
  <si>
    <t>771578011R00</t>
  </si>
  <si>
    <t>Spára podlaha - stěna, silikonem</t>
  </si>
  <si>
    <t>771575109RT1</t>
  </si>
  <si>
    <t>Montáž podlah keram.,hladké, tmel, 30x30 cm  (lep), (sp)</t>
  </si>
  <si>
    <t>RTS 20/ II</t>
  </si>
  <si>
    <t>771001</t>
  </si>
  <si>
    <t>Dodávka keramické dlažby cena dle výběru investora předpoklad do 500Kč/m2</t>
  </si>
  <si>
    <t>35,2*1,1</t>
  </si>
  <si>
    <t>998771201R00</t>
  </si>
  <si>
    <t>Přesun hmot pro podlahy z dlaždic, výšky do 6 m</t>
  </si>
  <si>
    <t>781101210RT4</t>
  </si>
  <si>
    <t xml:space="preserve">Penetrace podkladu pod obklady penetrační nátěr </t>
  </si>
  <si>
    <t>781475120RT1</t>
  </si>
  <si>
    <t>Obklad vnitřní stěn keramický, do tmele, 30x60 cm  (lep), (sp)</t>
  </si>
  <si>
    <t>2,6*(7,225*2+4,9*2+1,15*2+0,1+1,1*2+0,15*2)</t>
  </si>
  <si>
    <t>1,5*(2,75*2+0,2)</t>
  </si>
  <si>
    <t>-0,7*1,97*4</t>
  </si>
  <si>
    <t>2,6*(1,6*2+0,9*2)</t>
  </si>
  <si>
    <t>-0,7*1,97</t>
  </si>
  <si>
    <t>781001</t>
  </si>
  <si>
    <t>Dodávka keramického obkladu cena dle výběru investora předpoklad do 500Kč/m2</t>
  </si>
  <si>
    <t>90,445*1,1</t>
  </si>
  <si>
    <t>781491001RK1</t>
  </si>
  <si>
    <t>Montáž lišt k obkladům včetně dodávky rohových</t>
  </si>
  <si>
    <t>2,8*7+1,5*2</t>
  </si>
  <si>
    <t>998781201R00</t>
  </si>
  <si>
    <t>Přesun hmot pro obklady keramické, výšky do 6 m</t>
  </si>
  <si>
    <t>783225100R00</t>
  </si>
  <si>
    <t>Nátěr syntetický kovových konstrukcí 2x + 1x email</t>
  </si>
  <si>
    <t xml:space="preserve">zárubně : </t>
  </si>
  <si>
    <t>0,4*(0,8+1,97*2)</t>
  </si>
  <si>
    <t>0,4*(0,7+1,97*2)*2</t>
  </si>
  <si>
    <t>784191101R00</t>
  </si>
  <si>
    <t>Penetrace podkladu univerzální  1x</t>
  </si>
  <si>
    <t>784195112R00</t>
  </si>
  <si>
    <t>Malba Standard, bílá, bez penetrace, 2 x</t>
  </si>
  <si>
    <t>2,6*(1,4*2+1,6*2)-0,7*1,97</t>
  </si>
  <si>
    <t>2,6*(2,475*2+3,25*2)-0,7*1,97</t>
  </si>
  <si>
    <t>2,6*(2,475*2+1,5*2)-0,7*1,97</t>
  </si>
  <si>
    <t>784442021RT1</t>
  </si>
  <si>
    <t>Malba disperzní interiér.,výška do 3,8m pro sádrokartony, 2 x nátěr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</si>
  <si>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</si>
  <si>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</si>
  <si>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</si>
  <si>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</si>
  <si>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</si>
  <si>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</si>
  <si>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</si>
  <si>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</si>
  <si>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</si>
  <si>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</si>
  <si>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</si>
  <si>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</si>
  <si>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979999998R00</t>
  </si>
  <si>
    <t xml:space="preserve">Poplatek za skládku suti 5% příměsí 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</si>
  <si>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</si>
  <si>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</si>
  <si>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</si>
  <si>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</si>
  <si>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</si>
  <si>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</si>
  <si>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Osazení zárubní dveřních ocelových, pl. do 2,5 m2 včetně dodávky zárubně  90 x 197 x 11 cm</t>
  </si>
  <si>
    <t>D+M dveří vnitřních dřevěných 900*1970 mm včetně kování</t>
  </si>
  <si>
    <t>Regenerační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</si>
</sst>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2"/>
  <sheetViews>
    <sheetView showGridLines="0" topLeftCell="B14" zoomScaleNormal="100" zoomScaleSheetLayoutView="75" workbookViewId="0">
      <selection activeCell="O7" sqref="O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24</v>
      </c>
      <c r="C2" s="78"/>
      <c r="D2" s="79" t="s">
        <v>45</v>
      </c>
      <c r="E2" s="232" t="s">
        <v>46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43</v>
      </c>
      <c r="C3" s="78"/>
      <c r="D3" s="81" t="s">
        <v>41</v>
      </c>
      <c r="E3" s="235" t="s">
        <v>404</v>
      </c>
      <c r="F3" s="236"/>
      <c r="G3" s="236"/>
      <c r="H3" s="236"/>
      <c r="I3" s="236"/>
      <c r="J3" s="237"/>
    </row>
    <row r="4" spans="1:15" ht="23.25" customHeight="1" x14ac:dyDescent="0.2">
      <c r="A4" s="76">
        <v>2708</v>
      </c>
      <c r="B4" s="82" t="s">
        <v>44</v>
      </c>
      <c r="C4" s="83"/>
      <c r="D4" s="84" t="s">
        <v>41</v>
      </c>
      <c r="E4" s="215" t="s">
        <v>404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SUMIF(F49:F68,A16,I49:I68)+SUMIF(F49:F68,"PSU",I49:I68)</f>
        <v>0</v>
      </c>
      <c r="J16" s="20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 t="e">
        <f>SUMIF(F49:F68,A17,I49:I68)</f>
        <v>#REF!</v>
      </c>
      <c r="J17" s="20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SUMIF(F49:F68,A18,I49:I68)</f>
        <v>0</v>
      </c>
      <c r="J18" s="205"/>
    </row>
    <row r="19" spans="1:10" ht="23.25" customHeight="1" x14ac:dyDescent="0.2">
      <c r="A19" s="139" t="s">
        <v>92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SUMIF(F49:F68,A19,I49:I68)</f>
        <v>0</v>
      </c>
      <c r="J19" s="205"/>
    </row>
    <row r="20" spans="1:10" ht="23.25" customHeight="1" x14ac:dyDescent="0.2">
      <c r="A20" s="139" t="s">
        <v>93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SUMIF(F49:F68,A20,I49:I68)</f>
        <v>0</v>
      </c>
      <c r="J20" s="205"/>
    </row>
    <row r="21" spans="1:10" ht="23.25" customHeight="1" x14ac:dyDescent="0.2">
      <c r="A21" s="2"/>
      <c r="B21" s="48" t="s">
        <v>31</v>
      </c>
      <c r="C21" s="64"/>
      <c r="D21" s="65"/>
      <c r="E21" s="206"/>
      <c r="F21" s="242"/>
      <c r="G21" s="206"/>
      <c r="H21" s="242"/>
      <c r="I21" s="206" t="e">
        <f>SUM(I16:J20)</f>
        <v>#REF!</v>
      </c>
      <c r="J21" s="20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47</v>
      </c>
      <c r="C39" s="193"/>
      <c r="D39" s="193"/>
      <c r="E39" s="193"/>
      <c r="F39" s="100">
        <f>'01 01 Pol'!AE236</f>
        <v>0</v>
      </c>
      <c r="G39" s="101">
        <f>'01 01 Pol'!AF236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41</v>
      </c>
      <c r="C40" s="194" t="s">
        <v>42</v>
      </c>
      <c r="D40" s="194"/>
      <c r="E40" s="194"/>
      <c r="F40" s="105">
        <f>'01 01 Pol'!AE236</f>
        <v>0</v>
      </c>
      <c r="G40" s="106">
        <f>'01 01 Pol'!AF236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41</v>
      </c>
      <c r="C41" s="193" t="s">
        <v>42</v>
      </c>
      <c r="D41" s="193"/>
      <c r="E41" s="193"/>
      <c r="F41" s="109">
        <f>'01 01 Pol'!AE236</f>
        <v>0</v>
      </c>
      <c r="G41" s="102">
        <f>'01 01 Pol'!AF236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5" t="s">
        <v>48</v>
      </c>
      <c r="C42" s="196"/>
      <c r="D42" s="196"/>
      <c r="E42" s="197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50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51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52</v>
      </c>
      <c r="C49" s="191" t="s">
        <v>30</v>
      </c>
      <c r="D49" s="192"/>
      <c r="E49" s="192"/>
      <c r="F49" s="135" t="s">
        <v>26</v>
      </c>
      <c r="G49" s="136"/>
      <c r="H49" s="136"/>
      <c r="I49" s="136">
        <f>'01 01 Pol'!G8</f>
        <v>0</v>
      </c>
      <c r="J49" s="133" t="e">
        <f>IF(I69=0,"",I49/I69*100)</f>
        <v>#REF!</v>
      </c>
    </row>
    <row r="50" spans="1:10" ht="36.75" customHeight="1" x14ac:dyDescent="0.2">
      <c r="A50" s="124"/>
      <c r="B50" s="129" t="s">
        <v>53</v>
      </c>
      <c r="C50" s="191" t="s">
        <v>54</v>
      </c>
      <c r="D50" s="192"/>
      <c r="E50" s="192"/>
      <c r="F50" s="135" t="s">
        <v>26</v>
      </c>
      <c r="G50" s="136"/>
      <c r="H50" s="136"/>
      <c r="I50" s="136">
        <f>'01 01 Pol'!G11</f>
        <v>0</v>
      </c>
      <c r="J50" s="133" t="e">
        <f>IF(I69=0,"",I50/I69*100)</f>
        <v>#REF!</v>
      </c>
    </row>
    <row r="51" spans="1:10" ht="36.75" customHeight="1" x14ac:dyDescent="0.2">
      <c r="A51" s="124"/>
      <c r="B51" s="129" t="s">
        <v>55</v>
      </c>
      <c r="C51" s="191" t="s">
        <v>56</v>
      </c>
      <c r="D51" s="192"/>
      <c r="E51" s="192"/>
      <c r="F51" s="135" t="s">
        <v>26</v>
      </c>
      <c r="G51" s="136"/>
      <c r="H51" s="136"/>
      <c r="I51" s="136">
        <f>'01 01 Pol'!G39</f>
        <v>0</v>
      </c>
      <c r="J51" s="133" t="e">
        <f>IF(I69=0,"",I51/I69*100)</f>
        <v>#REF!</v>
      </c>
    </row>
    <row r="52" spans="1:10" ht="36.75" customHeight="1" x14ac:dyDescent="0.2">
      <c r="A52" s="124"/>
      <c r="B52" s="129" t="s">
        <v>57</v>
      </c>
      <c r="C52" s="191" t="s">
        <v>58</v>
      </c>
      <c r="D52" s="192"/>
      <c r="E52" s="192"/>
      <c r="F52" s="135" t="s">
        <v>26</v>
      </c>
      <c r="G52" s="136"/>
      <c r="H52" s="136"/>
      <c r="I52" s="136">
        <f>'01 01 Pol'!G48</f>
        <v>0</v>
      </c>
      <c r="J52" s="133" t="e">
        <f>IF(I69=0,"",I52/I69*100)</f>
        <v>#REF!</v>
      </c>
    </row>
    <row r="53" spans="1:10" ht="36.75" customHeight="1" x14ac:dyDescent="0.2">
      <c r="A53" s="124"/>
      <c r="B53" s="129" t="s">
        <v>59</v>
      </c>
      <c r="C53" s="191" t="s">
        <v>60</v>
      </c>
      <c r="D53" s="192"/>
      <c r="E53" s="192"/>
      <c r="F53" s="135" t="s">
        <v>26</v>
      </c>
      <c r="G53" s="136"/>
      <c r="H53" s="136"/>
      <c r="I53" s="136">
        <f>'01 01 Pol'!G76</f>
        <v>0</v>
      </c>
      <c r="J53" s="133" t="e">
        <f>IF(I69=0,"",I53/I69*100)</f>
        <v>#REF!</v>
      </c>
    </row>
    <row r="54" spans="1:10" ht="36.75" customHeight="1" x14ac:dyDescent="0.2">
      <c r="A54" s="124"/>
      <c r="B54" s="129" t="s">
        <v>61</v>
      </c>
      <c r="C54" s="191" t="s">
        <v>62</v>
      </c>
      <c r="D54" s="192"/>
      <c r="E54" s="192"/>
      <c r="F54" s="135" t="s">
        <v>26</v>
      </c>
      <c r="G54" s="136"/>
      <c r="H54" s="136"/>
      <c r="I54" s="136">
        <f>'01 01 Pol'!G80</f>
        <v>0</v>
      </c>
      <c r="J54" s="133" t="e">
        <f>IF(I69=0,"",I54/I69*100)</f>
        <v>#REF!</v>
      </c>
    </row>
    <row r="55" spans="1:10" ht="36.75" customHeight="1" x14ac:dyDescent="0.2">
      <c r="A55" s="124"/>
      <c r="B55" s="129" t="s">
        <v>63</v>
      </c>
      <c r="C55" s="191" t="s">
        <v>64</v>
      </c>
      <c r="D55" s="192"/>
      <c r="E55" s="192"/>
      <c r="F55" s="135" t="s">
        <v>26</v>
      </c>
      <c r="G55" s="136"/>
      <c r="H55" s="136"/>
      <c r="I55" s="136">
        <f>'01 01 Pol'!G88</f>
        <v>0</v>
      </c>
      <c r="J55" s="133" t="e">
        <f>IF(I69=0,"",I55/I69*100)</f>
        <v>#REF!</v>
      </c>
    </row>
    <row r="56" spans="1:10" ht="36.75" customHeight="1" x14ac:dyDescent="0.2">
      <c r="A56" s="124"/>
      <c r="B56" s="129" t="s">
        <v>65</v>
      </c>
      <c r="C56" s="191" t="s">
        <v>66</v>
      </c>
      <c r="D56" s="192"/>
      <c r="E56" s="192"/>
      <c r="F56" s="135" t="s">
        <v>26</v>
      </c>
      <c r="G56" s="136"/>
      <c r="H56" s="136"/>
      <c r="I56" s="136">
        <f>'01 01 Pol'!G91</f>
        <v>0</v>
      </c>
      <c r="J56" s="133" t="e">
        <f>IF(I69=0,"",I56/I69*100)</f>
        <v>#REF!</v>
      </c>
    </row>
    <row r="57" spans="1:10" ht="36.75" customHeight="1" x14ac:dyDescent="0.2">
      <c r="A57" s="124"/>
      <c r="B57" s="129" t="s">
        <v>67</v>
      </c>
      <c r="C57" s="191" t="s">
        <v>68</v>
      </c>
      <c r="D57" s="192"/>
      <c r="E57" s="192"/>
      <c r="F57" s="135" t="s">
        <v>26</v>
      </c>
      <c r="G57" s="136"/>
      <c r="H57" s="136"/>
      <c r="I57" s="136">
        <f>'01 01 Pol'!G97</f>
        <v>0</v>
      </c>
      <c r="J57" s="133" t="e">
        <f>IF(I69=0,"",I57/I69*100)</f>
        <v>#REF!</v>
      </c>
    </row>
    <row r="58" spans="1:10" ht="36.75" customHeight="1" x14ac:dyDescent="0.2">
      <c r="A58" s="124"/>
      <c r="B58" s="129" t="s">
        <v>69</v>
      </c>
      <c r="C58" s="191" t="s">
        <v>70</v>
      </c>
      <c r="D58" s="192"/>
      <c r="E58" s="192"/>
      <c r="F58" s="135" t="s">
        <v>26</v>
      </c>
      <c r="G58" s="136"/>
      <c r="H58" s="136"/>
      <c r="I58" s="136">
        <f>'01 01 Pol'!G101</f>
        <v>0</v>
      </c>
      <c r="J58" s="133" t="e">
        <f>IF(I69=0,"",I58/I69*100)</f>
        <v>#REF!</v>
      </c>
    </row>
    <row r="59" spans="1:10" ht="36.75" customHeight="1" x14ac:dyDescent="0.2">
      <c r="A59" s="124"/>
      <c r="B59" s="129" t="s">
        <v>71</v>
      </c>
      <c r="C59" s="191" t="s">
        <v>72</v>
      </c>
      <c r="D59" s="192"/>
      <c r="E59" s="192"/>
      <c r="F59" s="135" t="s">
        <v>26</v>
      </c>
      <c r="G59" s="136"/>
      <c r="H59" s="136"/>
      <c r="I59" s="136">
        <f>'01 01 Pol'!G132</f>
        <v>0</v>
      </c>
      <c r="J59" s="133" t="e">
        <f>IF(I69=0,"",I59/I69*100)</f>
        <v>#REF!</v>
      </c>
    </row>
    <row r="60" spans="1:10" ht="36.75" customHeight="1" x14ac:dyDescent="0.2">
      <c r="A60" s="124"/>
      <c r="B60" s="129" t="s">
        <v>73</v>
      </c>
      <c r="C60" s="191" t="s">
        <v>74</v>
      </c>
      <c r="D60" s="192"/>
      <c r="E60" s="192"/>
      <c r="F60" s="135" t="s">
        <v>27</v>
      </c>
      <c r="G60" s="136"/>
      <c r="H60" s="136"/>
      <c r="I60" s="136">
        <f>'01 01 Pol'!G134</f>
        <v>0</v>
      </c>
      <c r="J60" s="133" t="e">
        <f>IF(I69=0,"",I60/I69*100)</f>
        <v>#REF!</v>
      </c>
    </row>
    <row r="61" spans="1:10" ht="36.75" customHeight="1" x14ac:dyDescent="0.2">
      <c r="A61" s="124"/>
      <c r="B61" s="129" t="s">
        <v>75</v>
      </c>
      <c r="C61" s="191" t="s">
        <v>76</v>
      </c>
      <c r="D61" s="192"/>
      <c r="E61" s="192"/>
      <c r="F61" s="135" t="s">
        <v>27</v>
      </c>
      <c r="G61" s="136"/>
      <c r="H61" s="136"/>
      <c r="I61" s="136" t="e">
        <f>'01 01 Pol'!#REF!</f>
        <v>#REF!</v>
      </c>
      <c r="J61" s="133" t="e">
        <f>IF(I69=0,"",I61/I69*100)</f>
        <v>#REF!</v>
      </c>
    </row>
    <row r="62" spans="1:10" ht="36.75" customHeight="1" x14ac:dyDescent="0.2">
      <c r="A62" s="124"/>
      <c r="B62" s="129" t="s">
        <v>77</v>
      </c>
      <c r="C62" s="191" t="s">
        <v>78</v>
      </c>
      <c r="D62" s="192"/>
      <c r="E62" s="192"/>
      <c r="F62" s="135" t="s">
        <v>27</v>
      </c>
      <c r="G62" s="136"/>
      <c r="H62" s="136"/>
      <c r="I62" s="136">
        <f>'01 01 Pol'!G162</f>
        <v>0</v>
      </c>
      <c r="J62" s="133" t="e">
        <f>IF(I69=0,"",I62/I69*100)</f>
        <v>#REF!</v>
      </c>
    </row>
    <row r="63" spans="1:10" ht="36.75" customHeight="1" x14ac:dyDescent="0.2">
      <c r="A63" s="124"/>
      <c r="B63" s="129" t="s">
        <v>79</v>
      </c>
      <c r="C63" s="191" t="s">
        <v>80</v>
      </c>
      <c r="D63" s="192"/>
      <c r="E63" s="192"/>
      <c r="F63" s="135" t="s">
        <v>27</v>
      </c>
      <c r="G63" s="136"/>
      <c r="H63" s="136"/>
      <c r="I63" s="136">
        <f>'01 01 Pol'!G166</f>
        <v>0</v>
      </c>
      <c r="J63" s="133" t="e">
        <f>IF(I69=0,"",I63/I69*100)</f>
        <v>#REF!</v>
      </c>
    </row>
    <row r="64" spans="1:10" ht="36.75" customHeight="1" x14ac:dyDescent="0.2">
      <c r="A64" s="124"/>
      <c r="B64" s="129" t="s">
        <v>81</v>
      </c>
      <c r="C64" s="191" t="s">
        <v>82</v>
      </c>
      <c r="D64" s="192"/>
      <c r="E64" s="192"/>
      <c r="F64" s="135" t="s">
        <v>27</v>
      </c>
      <c r="G64" s="136"/>
      <c r="H64" s="136"/>
      <c r="I64" s="136">
        <f>'01 01 Pol'!G170</f>
        <v>0</v>
      </c>
      <c r="J64" s="133" t="e">
        <f>IF(I69=0,"",I64/I69*100)</f>
        <v>#REF!</v>
      </c>
    </row>
    <row r="65" spans="1:10" ht="36.75" customHeight="1" x14ac:dyDescent="0.2">
      <c r="A65" s="124"/>
      <c r="B65" s="129" t="s">
        <v>83</v>
      </c>
      <c r="C65" s="191" t="s">
        <v>84</v>
      </c>
      <c r="D65" s="192"/>
      <c r="E65" s="192"/>
      <c r="F65" s="135" t="s">
        <v>27</v>
      </c>
      <c r="G65" s="136"/>
      <c r="H65" s="136"/>
      <c r="I65" s="136">
        <f>'01 01 Pol'!G196</f>
        <v>0</v>
      </c>
      <c r="J65" s="133" t="e">
        <f>IF(I69=0,"",I65/I69*100)</f>
        <v>#REF!</v>
      </c>
    </row>
    <row r="66" spans="1:10" ht="36.75" customHeight="1" x14ac:dyDescent="0.2">
      <c r="A66" s="124"/>
      <c r="B66" s="129" t="s">
        <v>85</v>
      </c>
      <c r="C66" s="191" t="s">
        <v>86</v>
      </c>
      <c r="D66" s="192"/>
      <c r="E66" s="192"/>
      <c r="F66" s="135" t="s">
        <v>27</v>
      </c>
      <c r="G66" s="136"/>
      <c r="H66" s="136"/>
      <c r="I66" s="136">
        <f>'01 01 Pol'!G211</f>
        <v>0</v>
      </c>
      <c r="J66" s="133" t="e">
        <f>IF(I69=0,"",I66/I69*100)</f>
        <v>#REF!</v>
      </c>
    </row>
    <row r="67" spans="1:10" ht="36.75" customHeight="1" x14ac:dyDescent="0.2">
      <c r="A67" s="124"/>
      <c r="B67" s="129" t="s">
        <v>87</v>
      </c>
      <c r="C67" s="191" t="s">
        <v>88</v>
      </c>
      <c r="D67" s="192"/>
      <c r="E67" s="192"/>
      <c r="F67" s="135" t="s">
        <v>27</v>
      </c>
      <c r="G67" s="136"/>
      <c r="H67" s="136"/>
      <c r="I67" s="136">
        <f>'01 01 Pol'!G216</f>
        <v>0</v>
      </c>
      <c r="J67" s="133" t="e">
        <f>IF(I69=0,"",I67/I69*100)</f>
        <v>#REF!</v>
      </c>
    </row>
    <row r="68" spans="1:10" ht="36.75" customHeight="1" x14ac:dyDescent="0.2">
      <c r="A68" s="124"/>
      <c r="B68" s="129" t="s">
        <v>89</v>
      </c>
      <c r="C68" s="191" t="s">
        <v>90</v>
      </c>
      <c r="D68" s="192"/>
      <c r="E68" s="192"/>
      <c r="F68" s="135" t="s">
        <v>91</v>
      </c>
      <c r="G68" s="136"/>
      <c r="H68" s="136"/>
      <c r="I68" s="136">
        <f>'01 01 Pol'!G227</f>
        <v>0</v>
      </c>
      <c r="J68" s="133" t="e">
        <f>IF(I69=0,"",I68/I69*100)</f>
        <v>#REF!</v>
      </c>
    </row>
    <row r="69" spans="1:10" ht="25.5" customHeight="1" x14ac:dyDescent="0.2">
      <c r="A69" s="125"/>
      <c r="B69" s="130" t="s">
        <v>1</v>
      </c>
      <c r="C69" s="131"/>
      <c r="D69" s="132"/>
      <c r="E69" s="132"/>
      <c r="F69" s="137"/>
      <c r="G69" s="138"/>
      <c r="H69" s="138"/>
      <c r="I69" s="138" t="e">
        <f>SUM(I49:I68)</f>
        <v>#REF!</v>
      </c>
      <c r="J69" s="134" t="e">
        <f>SUM(J49:J68)</f>
        <v>#REF!</v>
      </c>
    </row>
    <row r="70" spans="1:10" x14ac:dyDescent="0.2">
      <c r="F70" s="87"/>
      <c r="G70" s="87"/>
      <c r="H70" s="87"/>
      <c r="I70" s="87"/>
      <c r="J70" s="88"/>
    </row>
    <row r="71" spans="1:10" x14ac:dyDescent="0.2">
      <c r="F71" s="87"/>
      <c r="G71" s="87"/>
      <c r="H71" s="87"/>
      <c r="I71" s="87"/>
      <c r="J71" s="88"/>
    </row>
    <row r="72" spans="1:10" x14ac:dyDescent="0.2">
      <c r="F72" s="87"/>
      <c r="G72" s="87"/>
      <c r="H72" s="87"/>
      <c r="I72" s="87"/>
      <c r="J7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0"/>
  <sheetViews>
    <sheetView tabSelected="1" workbookViewId="0">
      <pane ySplit="7" topLeftCell="A173" activePane="bottomLeft" state="frozen"/>
      <selection pane="bottomLeft" activeCell="AD174" sqref="AD17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94</v>
      </c>
    </row>
    <row r="2" spans="1:60" ht="24.95" customHeight="1" x14ac:dyDescent="0.2">
      <c r="A2" s="140" t="s">
        <v>8</v>
      </c>
      <c r="B2" s="49" t="s">
        <v>45</v>
      </c>
      <c r="C2" s="260" t="s">
        <v>46</v>
      </c>
      <c r="D2" s="261"/>
      <c r="E2" s="261"/>
      <c r="F2" s="261"/>
      <c r="G2" s="262"/>
      <c r="AG2" t="s">
        <v>95</v>
      </c>
    </row>
    <row r="3" spans="1:60" ht="24.95" customHeight="1" x14ac:dyDescent="0.2">
      <c r="A3" s="140" t="s">
        <v>9</v>
      </c>
      <c r="B3" s="49" t="s">
        <v>41</v>
      </c>
      <c r="C3" s="260" t="s">
        <v>404</v>
      </c>
      <c r="D3" s="261"/>
      <c r="E3" s="261"/>
      <c r="F3" s="261"/>
      <c r="G3" s="262"/>
      <c r="AC3" s="122" t="s">
        <v>95</v>
      </c>
      <c r="AG3" t="s">
        <v>96</v>
      </c>
    </row>
    <row r="4" spans="1:60" ht="24.95" customHeight="1" x14ac:dyDescent="0.2">
      <c r="A4" s="141" t="s">
        <v>10</v>
      </c>
      <c r="B4" s="142" t="s">
        <v>41</v>
      </c>
      <c r="C4" s="263" t="s">
        <v>404</v>
      </c>
      <c r="D4" s="264"/>
      <c r="E4" s="264"/>
      <c r="F4" s="264"/>
      <c r="G4" s="265"/>
      <c r="AG4" t="s">
        <v>97</v>
      </c>
    </row>
    <row r="5" spans="1:60" x14ac:dyDescent="0.2">
      <c r="D5" s="10"/>
    </row>
    <row r="6" spans="1:60" ht="38.25" x14ac:dyDescent="0.2">
      <c r="A6" s="144" t="s">
        <v>98</v>
      </c>
      <c r="B6" s="146" t="s">
        <v>99</v>
      </c>
      <c r="C6" s="146" t="s">
        <v>100</v>
      </c>
      <c r="D6" s="145" t="s">
        <v>101</v>
      </c>
      <c r="E6" s="144" t="s">
        <v>102</v>
      </c>
      <c r="F6" s="143" t="s">
        <v>103</v>
      </c>
      <c r="G6" s="144" t="s">
        <v>31</v>
      </c>
      <c r="H6" s="147" t="s">
        <v>32</v>
      </c>
      <c r="I6" s="147" t="s">
        <v>104</v>
      </c>
      <c r="J6" s="147" t="s">
        <v>33</v>
      </c>
      <c r="K6" s="147" t="s">
        <v>105</v>
      </c>
      <c r="L6" s="147" t="s">
        <v>106</v>
      </c>
      <c r="M6" s="147" t="s">
        <v>107</v>
      </c>
      <c r="N6" s="147" t="s">
        <v>108</v>
      </c>
      <c r="O6" s="147" t="s">
        <v>109</v>
      </c>
      <c r="P6" s="147" t="s">
        <v>110</v>
      </c>
      <c r="Q6" s="147" t="s">
        <v>111</v>
      </c>
      <c r="R6" s="147" t="s">
        <v>112</v>
      </c>
      <c r="S6" s="147" t="s">
        <v>113</v>
      </c>
      <c r="T6" s="147" t="s">
        <v>114</v>
      </c>
      <c r="U6" s="147" t="s">
        <v>115</v>
      </c>
      <c r="V6" s="147" t="s">
        <v>116</v>
      </c>
      <c r="W6" s="147" t="s">
        <v>117</v>
      </c>
      <c r="X6" s="147" t="s">
        <v>118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119</v>
      </c>
      <c r="B8" s="164" t="s">
        <v>52</v>
      </c>
      <c r="C8" s="183" t="s">
        <v>30</v>
      </c>
      <c r="D8" s="165"/>
      <c r="E8" s="166"/>
      <c r="F8" s="167"/>
      <c r="G8" s="168">
        <f>SUMIF(AG9:AG10,"&lt;&gt;NOR",G9:G10)</f>
        <v>0</v>
      </c>
      <c r="H8" s="162"/>
      <c r="I8" s="162">
        <f>SUM(I9:I10)</f>
        <v>0</v>
      </c>
      <c r="J8" s="162"/>
      <c r="K8" s="162">
        <f>SUM(K9:K10)</f>
        <v>0</v>
      </c>
      <c r="L8" s="162"/>
      <c r="M8" s="162">
        <f>SUM(M9:M10)</f>
        <v>0</v>
      </c>
      <c r="N8" s="162"/>
      <c r="O8" s="162">
        <f>SUM(O9:O10)</f>
        <v>0</v>
      </c>
      <c r="P8" s="162"/>
      <c r="Q8" s="162">
        <f>SUM(Q9:Q10)</f>
        <v>0</v>
      </c>
      <c r="R8" s="162"/>
      <c r="S8" s="162"/>
      <c r="T8" s="162"/>
      <c r="U8" s="162"/>
      <c r="V8" s="162">
        <f>SUM(V9:V10)</f>
        <v>0</v>
      </c>
      <c r="W8" s="162"/>
      <c r="X8" s="162"/>
      <c r="AG8" t="s">
        <v>120</v>
      </c>
    </row>
    <row r="9" spans="1:60" outlineLevel="1" x14ac:dyDescent="0.2">
      <c r="A9" s="175">
        <v>1</v>
      </c>
      <c r="B9" s="176" t="s">
        <v>121</v>
      </c>
      <c r="C9" s="184" t="s">
        <v>122</v>
      </c>
      <c r="D9" s="177" t="s">
        <v>123</v>
      </c>
      <c r="E9" s="178">
        <v>1</v>
      </c>
      <c r="F9" s="179"/>
      <c r="G9" s="180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124</v>
      </c>
      <c r="T9" s="158" t="s">
        <v>125</v>
      </c>
      <c r="U9" s="158">
        <v>0</v>
      </c>
      <c r="V9" s="158">
        <f>ROUND(E9*U9,2)</f>
        <v>0</v>
      </c>
      <c r="W9" s="158"/>
      <c r="X9" s="158" t="s">
        <v>126</v>
      </c>
      <c r="Y9" s="148"/>
      <c r="Z9" s="148"/>
      <c r="AA9" s="148"/>
      <c r="AB9" s="148"/>
      <c r="AC9" s="148"/>
      <c r="AD9" s="148"/>
      <c r="AE9" s="148"/>
      <c r="AF9" s="148"/>
      <c r="AG9" s="148" t="s">
        <v>127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5">
        <v>2</v>
      </c>
      <c r="B10" s="176" t="s">
        <v>128</v>
      </c>
      <c r="C10" s="184" t="s">
        <v>129</v>
      </c>
      <c r="D10" s="177" t="s">
        <v>123</v>
      </c>
      <c r="E10" s="178">
        <v>1</v>
      </c>
      <c r="F10" s="179"/>
      <c r="G10" s="180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124</v>
      </c>
      <c r="T10" s="158" t="s">
        <v>125</v>
      </c>
      <c r="U10" s="158">
        <v>0</v>
      </c>
      <c r="V10" s="158">
        <f>ROUND(E10*U10,2)</f>
        <v>0</v>
      </c>
      <c r="W10" s="158"/>
      <c r="X10" s="158" t="s">
        <v>126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130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3" t="s">
        <v>119</v>
      </c>
      <c r="B11" s="164" t="s">
        <v>53</v>
      </c>
      <c r="C11" s="183" t="s">
        <v>54</v>
      </c>
      <c r="D11" s="165"/>
      <c r="E11" s="166"/>
      <c r="F11" s="167"/>
      <c r="G11" s="168">
        <f>SUMIF(AG12:AG38,"&lt;&gt;NOR",G12:G38)</f>
        <v>0</v>
      </c>
      <c r="H11" s="162"/>
      <c r="I11" s="162">
        <f>SUM(I12:I38)</f>
        <v>0</v>
      </c>
      <c r="J11" s="162"/>
      <c r="K11" s="162">
        <f>SUM(K12:K38)</f>
        <v>0</v>
      </c>
      <c r="L11" s="162"/>
      <c r="M11" s="162">
        <f>SUM(M12:M38)</f>
        <v>0</v>
      </c>
      <c r="N11" s="162"/>
      <c r="O11" s="162">
        <f>SUM(O12:O38)</f>
        <v>6.6899999999999995</v>
      </c>
      <c r="P11" s="162"/>
      <c r="Q11" s="162">
        <f>SUM(Q12:Q38)</f>
        <v>0</v>
      </c>
      <c r="R11" s="162"/>
      <c r="S11" s="162"/>
      <c r="T11" s="162"/>
      <c r="U11" s="162"/>
      <c r="V11" s="162">
        <f>SUM(V12:V38)</f>
        <v>34.39</v>
      </c>
      <c r="W11" s="162"/>
      <c r="X11" s="162"/>
      <c r="AG11" t="s">
        <v>120</v>
      </c>
    </row>
    <row r="12" spans="1:60" ht="22.5" outlineLevel="1" x14ac:dyDescent="0.2">
      <c r="A12" s="169">
        <v>3</v>
      </c>
      <c r="B12" s="170" t="s">
        <v>131</v>
      </c>
      <c r="C12" s="185" t="s">
        <v>132</v>
      </c>
      <c r="D12" s="171" t="s">
        <v>133</v>
      </c>
      <c r="E12" s="172">
        <v>1.1579999999999999</v>
      </c>
      <c r="F12" s="173"/>
      <c r="G12" s="174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1.62836</v>
      </c>
      <c r="O12" s="158">
        <f>ROUND(E12*N12,2)</f>
        <v>1.89</v>
      </c>
      <c r="P12" s="158">
        <v>0</v>
      </c>
      <c r="Q12" s="158">
        <f>ROUND(E12*P12,2)</f>
        <v>0</v>
      </c>
      <c r="R12" s="158"/>
      <c r="S12" s="158" t="s">
        <v>134</v>
      </c>
      <c r="T12" s="158" t="s">
        <v>134</v>
      </c>
      <c r="U12" s="158">
        <v>3.9380000000000002</v>
      </c>
      <c r="V12" s="158">
        <f>ROUND(E12*U12,2)</f>
        <v>4.5599999999999996</v>
      </c>
      <c r="W12" s="158"/>
      <c r="X12" s="158" t="s">
        <v>126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127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6" t="s">
        <v>135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136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6" t="s">
        <v>137</v>
      </c>
      <c r="D14" s="160"/>
      <c r="E14" s="161">
        <v>0.27300000000000002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136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138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136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139</v>
      </c>
      <c r="D16" s="160"/>
      <c r="E16" s="161">
        <v>0.61499999999999999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136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140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136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141</v>
      </c>
      <c r="D18" s="160"/>
      <c r="E18" s="161">
        <v>0.27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136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5">
        <v>4</v>
      </c>
      <c r="B19" s="176" t="s">
        <v>142</v>
      </c>
      <c r="C19" s="184" t="s">
        <v>143</v>
      </c>
      <c r="D19" s="177" t="s">
        <v>144</v>
      </c>
      <c r="E19" s="178">
        <v>2</v>
      </c>
      <c r="F19" s="179"/>
      <c r="G19" s="180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8">
        <v>2.6509999999999999E-2</v>
      </c>
      <c r="O19" s="158">
        <f>ROUND(E19*N19,2)</f>
        <v>0.05</v>
      </c>
      <c r="P19" s="158">
        <v>0</v>
      </c>
      <c r="Q19" s="158">
        <f>ROUND(E19*P19,2)</f>
        <v>0</v>
      </c>
      <c r="R19" s="158"/>
      <c r="S19" s="158" t="s">
        <v>134</v>
      </c>
      <c r="T19" s="158" t="s">
        <v>134</v>
      </c>
      <c r="U19" s="158">
        <v>0.24199999999999999</v>
      </c>
      <c r="V19" s="158">
        <f>ROUND(E19*U19,2)</f>
        <v>0.48</v>
      </c>
      <c r="W19" s="158"/>
      <c r="X19" s="158" t="s">
        <v>126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130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5">
        <v>5</v>
      </c>
      <c r="B20" s="176" t="s">
        <v>145</v>
      </c>
      <c r="C20" s="184" t="s">
        <v>146</v>
      </c>
      <c r="D20" s="177" t="s">
        <v>144</v>
      </c>
      <c r="E20" s="178">
        <v>2</v>
      </c>
      <c r="F20" s="179"/>
      <c r="G20" s="180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3.9789999999999999E-2</v>
      </c>
      <c r="O20" s="158">
        <f>ROUND(E20*N20,2)</f>
        <v>0.08</v>
      </c>
      <c r="P20" s="158">
        <v>0</v>
      </c>
      <c r="Q20" s="158">
        <f>ROUND(E20*P20,2)</f>
        <v>0</v>
      </c>
      <c r="R20" s="158"/>
      <c r="S20" s="158" t="s">
        <v>134</v>
      </c>
      <c r="T20" s="158" t="s">
        <v>134</v>
      </c>
      <c r="U20" s="158">
        <v>0.24199999999999999</v>
      </c>
      <c r="V20" s="158">
        <f>ROUND(E20*U20,2)</f>
        <v>0.48</v>
      </c>
      <c r="W20" s="158"/>
      <c r="X20" s="158" t="s">
        <v>126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6</v>
      </c>
      <c r="B21" s="170" t="s">
        <v>147</v>
      </c>
      <c r="C21" s="185" t="s">
        <v>148</v>
      </c>
      <c r="D21" s="171" t="s">
        <v>133</v>
      </c>
      <c r="E21" s="172">
        <v>5.04E-2</v>
      </c>
      <c r="F21" s="173"/>
      <c r="G21" s="17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1.6823999999999999</v>
      </c>
      <c r="O21" s="158">
        <f>ROUND(E21*N21,2)</f>
        <v>0.08</v>
      </c>
      <c r="P21" s="158">
        <v>0</v>
      </c>
      <c r="Q21" s="158">
        <f>ROUND(E21*P21,2)</f>
        <v>0</v>
      </c>
      <c r="R21" s="158"/>
      <c r="S21" s="158" t="s">
        <v>134</v>
      </c>
      <c r="T21" s="158" t="s">
        <v>134</v>
      </c>
      <c r="U21" s="158">
        <v>6.87</v>
      </c>
      <c r="V21" s="158">
        <f>ROUND(E21*U21,2)</f>
        <v>0.35</v>
      </c>
      <c r="W21" s="158"/>
      <c r="X21" s="158" t="s">
        <v>126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149</v>
      </c>
      <c r="D22" s="160"/>
      <c r="E22" s="161">
        <v>5.04E-2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9">
        <v>7</v>
      </c>
      <c r="B23" s="170" t="s">
        <v>150</v>
      </c>
      <c r="C23" s="185" t="s">
        <v>151</v>
      </c>
      <c r="D23" s="171" t="s">
        <v>152</v>
      </c>
      <c r="E23" s="172">
        <v>3.4320000000000003E-2</v>
      </c>
      <c r="F23" s="173"/>
      <c r="G23" s="174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1.0970899999999999</v>
      </c>
      <c r="O23" s="158">
        <f>ROUND(E23*N23,2)</f>
        <v>0.04</v>
      </c>
      <c r="P23" s="158">
        <v>0</v>
      </c>
      <c r="Q23" s="158">
        <f>ROUND(E23*P23,2)</f>
        <v>0</v>
      </c>
      <c r="R23" s="158"/>
      <c r="S23" s="158" t="s">
        <v>134</v>
      </c>
      <c r="T23" s="158" t="s">
        <v>134</v>
      </c>
      <c r="U23" s="158">
        <v>16.582999999999998</v>
      </c>
      <c r="V23" s="158">
        <f>ROUND(E23*U23,2)</f>
        <v>0.56999999999999995</v>
      </c>
      <c r="W23" s="158"/>
      <c r="X23" s="158" t="s">
        <v>126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153</v>
      </c>
      <c r="D24" s="160"/>
      <c r="E24" s="161">
        <v>3.4320000000000003E-2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136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8</v>
      </c>
      <c r="B25" s="170" t="s">
        <v>154</v>
      </c>
      <c r="C25" s="185" t="s">
        <v>155</v>
      </c>
      <c r="D25" s="171" t="s">
        <v>156</v>
      </c>
      <c r="E25" s="172">
        <v>12.082000000000001</v>
      </c>
      <c r="F25" s="173"/>
      <c r="G25" s="17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7.4709999999999999E-2</v>
      </c>
      <c r="O25" s="158">
        <f>ROUND(E25*N25,2)</f>
        <v>0.9</v>
      </c>
      <c r="P25" s="158">
        <v>0</v>
      </c>
      <c r="Q25" s="158">
        <f>ROUND(E25*P25,2)</f>
        <v>0</v>
      </c>
      <c r="R25" s="158"/>
      <c r="S25" s="158" t="s">
        <v>134</v>
      </c>
      <c r="T25" s="158" t="s">
        <v>134</v>
      </c>
      <c r="U25" s="158">
        <v>0.52915000000000001</v>
      </c>
      <c r="V25" s="158">
        <f>ROUND(E25*U25,2)</f>
        <v>6.39</v>
      </c>
      <c r="W25" s="158"/>
      <c r="X25" s="158" t="s">
        <v>126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157</v>
      </c>
      <c r="D26" s="160"/>
      <c r="E26" s="161">
        <v>14.84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158</v>
      </c>
      <c r="D27" s="160"/>
      <c r="E27" s="161">
        <v>-2.758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136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9">
        <v>9</v>
      </c>
      <c r="B28" s="170" t="s">
        <v>159</v>
      </c>
      <c r="C28" s="185" t="s">
        <v>160</v>
      </c>
      <c r="D28" s="171" t="s">
        <v>156</v>
      </c>
      <c r="E28" s="172">
        <v>25.452000000000002</v>
      </c>
      <c r="F28" s="173"/>
      <c r="G28" s="17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0.11219</v>
      </c>
      <c r="O28" s="158">
        <f>ROUND(E28*N28,2)</f>
        <v>2.86</v>
      </c>
      <c r="P28" s="158">
        <v>0</v>
      </c>
      <c r="Q28" s="158">
        <f>ROUND(E28*P28,2)</f>
        <v>0</v>
      </c>
      <c r="R28" s="158"/>
      <c r="S28" s="158" t="s">
        <v>134</v>
      </c>
      <c r="T28" s="158" t="s">
        <v>134</v>
      </c>
      <c r="U28" s="158">
        <v>0.55000000000000004</v>
      </c>
      <c r="V28" s="158">
        <f>ROUND(E28*U28,2)</f>
        <v>14</v>
      </c>
      <c r="W28" s="158"/>
      <c r="X28" s="158" t="s">
        <v>126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130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161</v>
      </c>
      <c r="D29" s="160"/>
      <c r="E29" s="161">
        <v>28.21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136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158</v>
      </c>
      <c r="D30" s="160"/>
      <c r="E30" s="161">
        <v>-2.758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9">
        <v>10</v>
      </c>
      <c r="B31" s="170" t="s">
        <v>162</v>
      </c>
      <c r="C31" s="185" t="s">
        <v>163</v>
      </c>
      <c r="D31" s="171" t="s">
        <v>156</v>
      </c>
      <c r="E31" s="172">
        <v>4.125</v>
      </c>
      <c r="F31" s="173"/>
      <c r="G31" s="17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0.17199</v>
      </c>
      <c r="O31" s="158">
        <f>ROUND(E31*N31,2)</f>
        <v>0.71</v>
      </c>
      <c r="P31" s="158">
        <v>0</v>
      </c>
      <c r="Q31" s="158">
        <f>ROUND(E31*P31,2)</f>
        <v>0</v>
      </c>
      <c r="R31" s="158"/>
      <c r="S31" s="158" t="s">
        <v>134</v>
      </c>
      <c r="T31" s="158" t="s">
        <v>134</v>
      </c>
      <c r="U31" s="158">
        <v>0.6462</v>
      </c>
      <c r="V31" s="158">
        <f>ROUND(E31*U31,2)</f>
        <v>2.67</v>
      </c>
      <c r="W31" s="158"/>
      <c r="X31" s="158" t="s">
        <v>126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164</v>
      </c>
      <c r="D32" s="160"/>
      <c r="E32" s="161">
        <v>4.125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136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11</v>
      </c>
      <c r="B33" s="170" t="s">
        <v>165</v>
      </c>
      <c r="C33" s="185" t="s">
        <v>166</v>
      </c>
      <c r="D33" s="171" t="s">
        <v>167</v>
      </c>
      <c r="E33" s="172">
        <v>16.8</v>
      </c>
      <c r="F33" s="173"/>
      <c r="G33" s="174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1.0200000000000001E-3</v>
      </c>
      <c r="O33" s="158">
        <f>ROUND(E33*N33,2)</f>
        <v>0.02</v>
      </c>
      <c r="P33" s="158">
        <v>0</v>
      </c>
      <c r="Q33" s="158">
        <f>ROUND(E33*P33,2)</f>
        <v>0</v>
      </c>
      <c r="R33" s="158"/>
      <c r="S33" s="158" t="s">
        <v>134</v>
      </c>
      <c r="T33" s="158" t="s">
        <v>134</v>
      </c>
      <c r="U33" s="158">
        <v>0.22</v>
      </c>
      <c r="V33" s="158">
        <f>ROUND(E33*U33,2)</f>
        <v>3.7</v>
      </c>
      <c r="W33" s="158"/>
      <c r="X33" s="158" t="s">
        <v>126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130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168</v>
      </c>
      <c r="D34" s="160"/>
      <c r="E34" s="161">
        <v>16.8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9">
        <v>12</v>
      </c>
      <c r="B35" s="170" t="s">
        <v>169</v>
      </c>
      <c r="C35" s="185" t="s">
        <v>170</v>
      </c>
      <c r="D35" s="171" t="s">
        <v>156</v>
      </c>
      <c r="E35" s="172">
        <v>0.36</v>
      </c>
      <c r="F35" s="173"/>
      <c r="G35" s="174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8">
        <v>0.15679999999999999</v>
      </c>
      <c r="O35" s="158">
        <f>ROUND(E35*N35,2)</f>
        <v>0.06</v>
      </c>
      <c r="P35" s="158">
        <v>0</v>
      </c>
      <c r="Q35" s="158">
        <f>ROUND(E35*P35,2)</f>
        <v>0</v>
      </c>
      <c r="R35" s="158"/>
      <c r="S35" s="158" t="s">
        <v>134</v>
      </c>
      <c r="T35" s="158" t="s">
        <v>134</v>
      </c>
      <c r="U35" s="158">
        <v>1.2225999999999999</v>
      </c>
      <c r="V35" s="158">
        <f>ROUND(E35*U35,2)</f>
        <v>0.44</v>
      </c>
      <c r="W35" s="158"/>
      <c r="X35" s="158" t="s">
        <v>126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171</v>
      </c>
      <c r="D36" s="160"/>
      <c r="E36" s="161">
        <v>0.36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136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69">
        <v>13</v>
      </c>
      <c r="B37" s="170" t="s">
        <v>172</v>
      </c>
      <c r="C37" s="185" t="s">
        <v>173</v>
      </c>
      <c r="D37" s="171" t="s">
        <v>156</v>
      </c>
      <c r="E37" s="172">
        <v>0.84</v>
      </c>
      <c r="F37" s="173"/>
      <c r="G37" s="174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5.4200000000000003E-3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134</v>
      </c>
      <c r="T37" s="158" t="s">
        <v>134</v>
      </c>
      <c r="U37" s="158">
        <v>0.89205000000000001</v>
      </c>
      <c r="V37" s="158">
        <f>ROUND(E37*U37,2)</f>
        <v>0.75</v>
      </c>
      <c r="W37" s="158"/>
      <c r="X37" s="158" t="s">
        <v>126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174</v>
      </c>
      <c r="D38" s="160"/>
      <c r="E38" s="161">
        <v>0.84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136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163" t="s">
        <v>119</v>
      </c>
      <c r="B39" s="164" t="s">
        <v>55</v>
      </c>
      <c r="C39" s="183" t="s">
        <v>56</v>
      </c>
      <c r="D39" s="165"/>
      <c r="E39" s="166"/>
      <c r="F39" s="167"/>
      <c r="G39" s="168">
        <f>SUMIF(AG40:AG47,"&lt;&gt;NOR",G40:G47)</f>
        <v>0</v>
      </c>
      <c r="H39" s="162"/>
      <c r="I39" s="162">
        <f>SUM(I40:I47)</f>
        <v>0</v>
      </c>
      <c r="J39" s="162"/>
      <c r="K39" s="162">
        <f>SUM(K40:K47)</f>
        <v>0</v>
      </c>
      <c r="L39" s="162"/>
      <c r="M39" s="162">
        <f>SUM(M40:M47)</f>
        <v>0</v>
      </c>
      <c r="N39" s="162"/>
      <c r="O39" s="162">
        <f>SUM(O40:O47)</f>
        <v>0.42</v>
      </c>
      <c r="P39" s="162"/>
      <c r="Q39" s="162">
        <f>SUM(Q40:Q47)</f>
        <v>0</v>
      </c>
      <c r="R39" s="162"/>
      <c r="S39" s="162"/>
      <c r="T39" s="162"/>
      <c r="U39" s="162"/>
      <c r="V39" s="162">
        <f>SUM(V40:V47)</f>
        <v>36.890000000000008</v>
      </c>
      <c r="W39" s="162"/>
      <c r="X39" s="162"/>
      <c r="AG39" t="s">
        <v>120</v>
      </c>
    </row>
    <row r="40" spans="1:60" ht="22.5" outlineLevel="1" x14ac:dyDescent="0.2">
      <c r="A40" s="169">
        <v>14</v>
      </c>
      <c r="B40" s="170" t="s">
        <v>175</v>
      </c>
      <c r="C40" s="185" t="s">
        <v>176</v>
      </c>
      <c r="D40" s="171" t="s">
        <v>156</v>
      </c>
      <c r="E40" s="172">
        <v>34.747500000000002</v>
      </c>
      <c r="F40" s="173"/>
      <c r="G40" s="174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8">
        <v>1.2149999999999999E-2</v>
      </c>
      <c r="O40" s="158">
        <f>ROUND(E40*N40,2)</f>
        <v>0.42</v>
      </c>
      <c r="P40" s="158">
        <v>0</v>
      </c>
      <c r="Q40" s="158">
        <f>ROUND(E40*P40,2)</f>
        <v>0</v>
      </c>
      <c r="R40" s="158"/>
      <c r="S40" s="158" t="s">
        <v>134</v>
      </c>
      <c r="T40" s="158" t="s">
        <v>134</v>
      </c>
      <c r="U40" s="158">
        <v>1.01</v>
      </c>
      <c r="V40" s="158">
        <f>ROUND(E40*U40,2)</f>
        <v>35.090000000000003</v>
      </c>
      <c r="W40" s="158"/>
      <c r="X40" s="158" t="s">
        <v>126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177</v>
      </c>
      <c r="D41" s="160"/>
      <c r="E41" s="161">
        <v>2.2400000000000002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136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178</v>
      </c>
      <c r="D42" s="160"/>
      <c r="E42" s="161">
        <v>1.44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136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179</v>
      </c>
      <c r="D43" s="160"/>
      <c r="E43" s="161">
        <v>31.067499999999999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9">
        <v>15</v>
      </c>
      <c r="B44" s="170" t="s">
        <v>180</v>
      </c>
      <c r="C44" s="185" t="s">
        <v>181</v>
      </c>
      <c r="D44" s="171" t="s">
        <v>156</v>
      </c>
      <c r="E44" s="172">
        <v>1.44</v>
      </c>
      <c r="F44" s="173"/>
      <c r="G44" s="174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134</v>
      </c>
      <c r="T44" s="158" t="s">
        <v>134</v>
      </c>
      <c r="U44" s="158">
        <v>0.57999999999999996</v>
      </c>
      <c r="V44" s="158">
        <f>ROUND(E44*U44,2)</f>
        <v>0.84</v>
      </c>
      <c r="W44" s="158"/>
      <c r="X44" s="158" t="s">
        <v>126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178</v>
      </c>
      <c r="D45" s="160"/>
      <c r="E45" s="161">
        <v>1.44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9">
        <v>16</v>
      </c>
      <c r="B46" s="170" t="s">
        <v>182</v>
      </c>
      <c r="C46" s="185" t="s">
        <v>183</v>
      </c>
      <c r="D46" s="171" t="s">
        <v>156</v>
      </c>
      <c r="E46" s="172">
        <v>2.2400000000000002</v>
      </c>
      <c r="F46" s="173"/>
      <c r="G46" s="174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/>
      <c r="S46" s="158" t="s">
        <v>134</v>
      </c>
      <c r="T46" s="158" t="s">
        <v>134</v>
      </c>
      <c r="U46" s="158">
        <v>0.43</v>
      </c>
      <c r="V46" s="158">
        <f>ROUND(E46*U46,2)</f>
        <v>0.96</v>
      </c>
      <c r="W46" s="158"/>
      <c r="X46" s="158" t="s">
        <v>126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130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177</v>
      </c>
      <c r="D47" s="160"/>
      <c r="E47" s="161">
        <v>2.2400000000000002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136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3" t="s">
        <v>119</v>
      </c>
      <c r="B48" s="164" t="s">
        <v>57</v>
      </c>
      <c r="C48" s="183" t="s">
        <v>58</v>
      </c>
      <c r="D48" s="165"/>
      <c r="E48" s="166"/>
      <c r="F48" s="167"/>
      <c r="G48" s="168">
        <f>SUMIF(AG49:AG75,"&lt;&gt;NOR",G49:G75)</f>
        <v>0</v>
      </c>
      <c r="H48" s="162"/>
      <c r="I48" s="162">
        <f>SUM(I49:I75)</f>
        <v>0</v>
      </c>
      <c r="J48" s="162"/>
      <c r="K48" s="162">
        <f>SUM(K49:K75)</f>
        <v>0</v>
      </c>
      <c r="L48" s="162"/>
      <c r="M48" s="162">
        <f>SUM(M49:M75)</f>
        <v>0</v>
      </c>
      <c r="N48" s="162"/>
      <c r="O48" s="162">
        <f>SUM(O49:O75)</f>
        <v>2.8600000000000003</v>
      </c>
      <c r="P48" s="162"/>
      <c r="Q48" s="162">
        <f>SUM(Q49:Q75)</f>
        <v>0</v>
      </c>
      <c r="R48" s="162"/>
      <c r="S48" s="162"/>
      <c r="T48" s="162"/>
      <c r="U48" s="162"/>
      <c r="V48" s="162">
        <f>SUM(V49:V75)</f>
        <v>93.51</v>
      </c>
      <c r="W48" s="162"/>
      <c r="X48" s="162"/>
      <c r="AG48" t="s">
        <v>120</v>
      </c>
    </row>
    <row r="49" spans="1:60" outlineLevel="1" x14ac:dyDescent="0.2">
      <c r="A49" s="169">
        <v>17</v>
      </c>
      <c r="B49" s="170" t="s">
        <v>184</v>
      </c>
      <c r="C49" s="185" t="s">
        <v>185</v>
      </c>
      <c r="D49" s="171" t="s">
        <v>156</v>
      </c>
      <c r="E49" s="172">
        <v>83.31</v>
      </c>
      <c r="F49" s="173"/>
      <c r="G49" s="174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6.4000000000000003E-3</v>
      </c>
      <c r="O49" s="158">
        <f>ROUND(E49*N49,2)</f>
        <v>0.53</v>
      </c>
      <c r="P49" s="158">
        <v>0</v>
      </c>
      <c r="Q49" s="158">
        <f>ROUND(E49*P49,2)</f>
        <v>0</v>
      </c>
      <c r="R49" s="158"/>
      <c r="S49" s="158" t="s">
        <v>134</v>
      </c>
      <c r="T49" s="158" t="s">
        <v>134</v>
      </c>
      <c r="U49" s="158">
        <v>0.29499999999999998</v>
      </c>
      <c r="V49" s="158">
        <f>ROUND(E49*U49,2)</f>
        <v>24.58</v>
      </c>
      <c r="W49" s="158"/>
      <c r="X49" s="158" t="s">
        <v>126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186</v>
      </c>
      <c r="D50" s="160"/>
      <c r="E50" s="161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136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187</v>
      </c>
      <c r="D51" s="160"/>
      <c r="E51" s="161">
        <v>83.31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136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18</v>
      </c>
      <c r="B52" s="176" t="s">
        <v>188</v>
      </c>
      <c r="C52" s="184" t="s">
        <v>189</v>
      </c>
      <c r="D52" s="177" t="s">
        <v>156</v>
      </c>
      <c r="E52" s="178">
        <v>83.31</v>
      </c>
      <c r="F52" s="179"/>
      <c r="G52" s="180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21</v>
      </c>
      <c r="M52" s="158">
        <f>G52*(1+L52/100)</f>
        <v>0</v>
      </c>
      <c r="N52" s="158">
        <v>3.5E-4</v>
      </c>
      <c r="O52" s="158">
        <f>ROUND(E52*N52,2)</f>
        <v>0.03</v>
      </c>
      <c r="P52" s="158">
        <v>0</v>
      </c>
      <c r="Q52" s="158">
        <f>ROUND(E52*P52,2)</f>
        <v>0</v>
      </c>
      <c r="R52" s="158"/>
      <c r="S52" s="158" t="s">
        <v>134</v>
      </c>
      <c r="T52" s="158" t="s">
        <v>134</v>
      </c>
      <c r="U52" s="158">
        <v>7.0000000000000007E-2</v>
      </c>
      <c r="V52" s="158">
        <f>ROUND(E52*U52,2)</f>
        <v>5.83</v>
      </c>
      <c r="W52" s="158"/>
      <c r="X52" s="158" t="s">
        <v>126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69">
        <v>19</v>
      </c>
      <c r="B53" s="170" t="s">
        <v>190</v>
      </c>
      <c r="C53" s="185" t="s">
        <v>191</v>
      </c>
      <c r="D53" s="171" t="s">
        <v>167</v>
      </c>
      <c r="E53" s="172">
        <v>9.48</v>
      </c>
      <c r="F53" s="173"/>
      <c r="G53" s="174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2.3800000000000002E-3</v>
      </c>
      <c r="O53" s="158">
        <f>ROUND(E53*N53,2)</f>
        <v>0.02</v>
      </c>
      <c r="P53" s="158">
        <v>0</v>
      </c>
      <c r="Q53" s="158">
        <f>ROUND(E53*P53,2)</f>
        <v>0</v>
      </c>
      <c r="R53" s="158"/>
      <c r="S53" s="158" t="s">
        <v>134</v>
      </c>
      <c r="T53" s="158" t="s">
        <v>134</v>
      </c>
      <c r="U53" s="158">
        <v>0.18</v>
      </c>
      <c r="V53" s="158">
        <f>ROUND(E53*U53,2)</f>
        <v>1.71</v>
      </c>
      <c r="W53" s="158"/>
      <c r="X53" s="158" t="s">
        <v>126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130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192</v>
      </c>
      <c r="D54" s="160"/>
      <c r="E54" s="161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136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193</v>
      </c>
      <c r="D55" s="160"/>
      <c r="E55" s="161">
        <v>9.48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136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9">
        <v>20</v>
      </c>
      <c r="B56" s="170" t="s">
        <v>194</v>
      </c>
      <c r="C56" s="185" t="s">
        <v>195</v>
      </c>
      <c r="D56" s="171" t="s">
        <v>156</v>
      </c>
      <c r="E56" s="172">
        <v>1.4219999999999999</v>
      </c>
      <c r="F56" s="173"/>
      <c r="G56" s="174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8">
        <v>3.4909999999999997E-2</v>
      </c>
      <c r="O56" s="158">
        <f>ROUND(E56*N56,2)</f>
        <v>0.05</v>
      </c>
      <c r="P56" s="158">
        <v>0</v>
      </c>
      <c r="Q56" s="158">
        <f>ROUND(E56*P56,2)</f>
        <v>0</v>
      </c>
      <c r="R56" s="158"/>
      <c r="S56" s="158" t="s">
        <v>134</v>
      </c>
      <c r="T56" s="158" t="s">
        <v>134</v>
      </c>
      <c r="U56" s="158">
        <v>1.1841699999999999</v>
      </c>
      <c r="V56" s="158">
        <f>ROUND(E56*U56,2)</f>
        <v>1.68</v>
      </c>
      <c r="W56" s="158"/>
      <c r="X56" s="158" t="s">
        <v>126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127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196</v>
      </c>
      <c r="D57" s="160"/>
      <c r="E57" s="161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197</v>
      </c>
      <c r="D58" s="160"/>
      <c r="E58" s="161">
        <v>1.4219999999999999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136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21</v>
      </c>
      <c r="B59" s="170" t="s">
        <v>198</v>
      </c>
      <c r="C59" s="185" t="s">
        <v>199</v>
      </c>
      <c r="D59" s="171" t="s">
        <v>156</v>
      </c>
      <c r="E59" s="172">
        <v>70.98</v>
      </c>
      <c r="F59" s="173"/>
      <c r="G59" s="174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8">
        <v>2.495E-2</v>
      </c>
      <c r="O59" s="158">
        <f>ROUND(E59*N59,2)</f>
        <v>1.77</v>
      </c>
      <c r="P59" s="158">
        <v>0</v>
      </c>
      <c r="Q59" s="158">
        <f>ROUND(E59*P59,2)</f>
        <v>0</v>
      </c>
      <c r="R59" s="158"/>
      <c r="S59" s="158" t="s">
        <v>134</v>
      </c>
      <c r="T59" s="158" t="s">
        <v>134</v>
      </c>
      <c r="U59" s="158">
        <v>0.37</v>
      </c>
      <c r="V59" s="158">
        <f>ROUND(E59*U59,2)</f>
        <v>26.26</v>
      </c>
      <c r="W59" s="158"/>
      <c r="X59" s="158" t="s">
        <v>126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130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200</v>
      </c>
      <c r="D60" s="160"/>
      <c r="E60" s="161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136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201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202</v>
      </c>
      <c r="D62" s="160"/>
      <c r="E62" s="161">
        <v>2.34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136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203</v>
      </c>
      <c r="D63" s="160"/>
      <c r="E63" s="161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136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6" t="s">
        <v>204</v>
      </c>
      <c r="D64" s="160"/>
      <c r="E64" s="161">
        <v>43.42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6" t="s">
        <v>205</v>
      </c>
      <c r="D65" s="160"/>
      <c r="E65" s="161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136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206</v>
      </c>
      <c r="D66" s="160"/>
      <c r="E66" s="161">
        <v>14.885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207</v>
      </c>
      <c r="D67" s="160"/>
      <c r="E67" s="161">
        <v>10.335000000000001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136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22</v>
      </c>
      <c r="B68" s="170" t="s">
        <v>208</v>
      </c>
      <c r="C68" s="185" t="s">
        <v>209</v>
      </c>
      <c r="D68" s="171" t="s">
        <v>156</v>
      </c>
      <c r="E68" s="172">
        <v>5.4850000000000003</v>
      </c>
      <c r="F68" s="173"/>
      <c r="G68" s="174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8">
        <v>2.7980000000000001E-2</v>
      </c>
      <c r="O68" s="158">
        <f>ROUND(E68*N68,2)</f>
        <v>0.15</v>
      </c>
      <c r="P68" s="158">
        <v>0</v>
      </c>
      <c r="Q68" s="158">
        <f>ROUND(E68*P68,2)</f>
        <v>0</v>
      </c>
      <c r="R68" s="158"/>
      <c r="S68" s="158" t="s">
        <v>134</v>
      </c>
      <c r="T68" s="158" t="s">
        <v>134</v>
      </c>
      <c r="U68" s="158">
        <v>0.63</v>
      </c>
      <c r="V68" s="158">
        <f>ROUND(E68*U68,2)</f>
        <v>3.46</v>
      </c>
      <c r="W68" s="158"/>
      <c r="X68" s="158" t="s">
        <v>126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130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210</v>
      </c>
      <c r="D69" s="160"/>
      <c r="E69" s="161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136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6" t="s">
        <v>211</v>
      </c>
      <c r="D70" s="160"/>
      <c r="E70" s="161">
        <v>1.845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136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212</v>
      </c>
      <c r="D71" s="160"/>
      <c r="E71" s="161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136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213</v>
      </c>
      <c r="D72" s="160"/>
      <c r="E72" s="161">
        <v>3.64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136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69">
        <v>23</v>
      </c>
      <c r="B73" s="170" t="s">
        <v>214</v>
      </c>
      <c r="C73" s="185" t="s">
        <v>215</v>
      </c>
      <c r="D73" s="171" t="s">
        <v>156</v>
      </c>
      <c r="E73" s="172">
        <v>83.31</v>
      </c>
      <c r="F73" s="173"/>
      <c r="G73" s="174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3.6700000000000001E-3</v>
      </c>
      <c r="O73" s="158">
        <f>ROUND(E73*N73,2)</f>
        <v>0.31</v>
      </c>
      <c r="P73" s="158">
        <v>0</v>
      </c>
      <c r="Q73" s="158">
        <f>ROUND(E73*P73,2)</f>
        <v>0</v>
      </c>
      <c r="R73" s="158"/>
      <c r="S73" s="158" t="s">
        <v>134</v>
      </c>
      <c r="T73" s="158" t="s">
        <v>134</v>
      </c>
      <c r="U73" s="158">
        <v>0.36</v>
      </c>
      <c r="V73" s="158">
        <f>ROUND(E73*U73,2)</f>
        <v>29.99</v>
      </c>
      <c r="W73" s="158"/>
      <c r="X73" s="158" t="s">
        <v>126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6" t="s">
        <v>186</v>
      </c>
      <c r="D74" s="160"/>
      <c r="E74" s="161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136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187</v>
      </c>
      <c r="D75" s="160"/>
      <c r="E75" s="161">
        <v>83.31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136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163" t="s">
        <v>119</v>
      </c>
      <c r="B76" s="164" t="s">
        <v>59</v>
      </c>
      <c r="C76" s="183" t="s">
        <v>60</v>
      </c>
      <c r="D76" s="165"/>
      <c r="E76" s="166"/>
      <c r="F76" s="167"/>
      <c r="G76" s="168">
        <f>SUMIF(AG77:AG79,"&lt;&gt;NOR",G77:G79)</f>
        <v>0</v>
      </c>
      <c r="H76" s="162"/>
      <c r="I76" s="162">
        <f>SUM(I77:I79)</f>
        <v>0</v>
      </c>
      <c r="J76" s="162"/>
      <c r="K76" s="162">
        <f>SUM(K77:K79)</f>
        <v>0</v>
      </c>
      <c r="L76" s="162"/>
      <c r="M76" s="162">
        <f>SUM(M77:M79)</f>
        <v>0</v>
      </c>
      <c r="N76" s="162"/>
      <c r="O76" s="162">
        <f>SUM(O77:O79)</f>
        <v>0.1</v>
      </c>
      <c r="P76" s="162"/>
      <c r="Q76" s="162">
        <f>SUM(Q77:Q79)</f>
        <v>0</v>
      </c>
      <c r="R76" s="162"/>
      <c r="S76" s="162"/>
      <c r="T76" s="162"/>
      <c r="U76" s="162"/>
      <c r="V76" s="162">
        <f>SUM(V77:V79)</f>
        <v>2.16</v>
      </c>
      <c r="W76" s="162"/>
      <c r="X76" s="162"/>
      <c r="AG76" t="s">
        <v>120</v>
      </c>
    </row>
    <row r="77" spans="1:60" ht="22.5" outlineLevel="1" x14ac:dyDescent="0.2">
      <c r="A77" s="169">
        <v>24</v>
      </c>
      <c r="B77" s="170" t="s">
        <v>216</v>
      </c>
      <c r="C77" s="185" t="s">
        <v>217</v>
      </c>
      <c r="D77" s="171" t="s">
        <v>156</v>
      </c>
      <c r="E77" s="172">
        <v>1.1200000000000001</v>
      </c>
      <c r="F77" s="173"/>
      <c r="G77" s="174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8">
        <v>8.4970000000000004E-2</v>
      </c>
      <c r="O77" s="158">
        <f>ROUND(E77*N77,2)</f>
        <v>0.1</v>
      </c>
      <c r="P77" s="158">
        <v>0</v>
      </c>
      <c r="Q77" s="158">
        <f>ROUND(E77*P77,2)</f>
        <v>0</v>
      </c>
      <c r="R77" s="158"/>
      <c r="S77" s="158" t="s">
        <v>134</v>
      </c>
      <c r="T77" s="158" t="s">
        <v>134</v>
      </c>
      <c r="U77" s="158">
        <v>1.9279599999999999</v>
      </c>
      <c r="V77" s="158">
        <f>ROUND(E77*U77,2)</f>
        <v>2.16</v>
      </c>
      <c r="W77" s="158"/>
      <c r="X77" s="158" t="s">
        <v>218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219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6" t="s">
        <v>220</v>
      </c>
      <c r="D78" s="160"/>
      <c r="E78" s="161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136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6" t="s">
        <v>221</v>
      </c>
      <c r="D79" s="160"/>
      <c r="E79" s="161">
        <v>1.1200000000000001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136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">
      <c r="A80" s="163" t="s">
        <v>119</v>
      </c>
      <c r="B80" s="164" t="s">
        <v>61</v>
      </c>
      <c r="C80" s="183" t="s">
        <v>62</v>
      </c>
      <c r="D80" s="165"/>
      <c r="E80" s="166"/>
      <c r="F80" s="167"/>
      <c r="G80" s="168">
        <f>SUMIF(AG81:AG87,"&lt;&gt;NOR",G81:G87)</f>
        <v>0</v>
      </c>
      <c r="H80" s="162"/>
      <c r="I80" s="162">
        <f>SUM(I81:I87)</f>
        <v>0</v>
      </c>
      <c r="J80" s="162"/>
      <c r="K80" s="162">
        <f>SUM(K81:K87)</f>
        <v>0</v>
      </c>
      <c r="L80" s="162"/>
      <c r="M80" s="162">
        <f>SUM(M81:M87)</f>
        <v>0</v>
      </c>
      <c r="N80" s="162"/>
      <c r="O80" s="162">
        <f>SUM(O81:O87)</f>
        <v>3.03</v>
      </c>
      <c r="P80" s="162"/>
      <c r="Q80" s="162">
        <f>SUM(Q81:Q87)</f>
        <v>0</v>
      </c>
      <c r="R80" s="162"/>
      <c r="S80" s="162"/>
      <c r="T80" s="162"/>
      <c r="U80" s="162"/>
      <c r="V80" s="162">
        <f>SUM(V81:V87)</f>
        <v>24.130000000000003</v>
      </c>
      <c r="W80" s="162"/>
      <c r="X80" s="162"/>
      <c r="AG80" t="s">
        <v>120</v>
      </c>
    </row>
    <row r="81" spans="1:60" outlineLevel="1" x14ac:dyDescent="0.2">
      <c r="A81" s="169">
        <v>25</v>
      </c>
      <c r="B81" s="170" t="s">
        <v>222</v>
      </c>
      <c r="C81" s="185" t="s">
        <v>223</v>
      </c>
      <c r="D81" s="171" t="s">
        <v>156</v>
      </c>
      <c r="E81" s="172">
        <v>11.75625</v>
      </c>
      <c r="F81" s="173"/>
      <c r="G81" s="174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8">
        <v>2.835E-2</v>
      </c>
      <c r="O81" s="158">
        <f>ROUND(E81*N81,2)</f>
        <v>0.33</v>
      </c>
      <c r="P81" s="158">
        <v>0</v>
      </c>
      <c r="Q81" s="158">
        <f>ROUND(E81*P81,2)</f>
        <v>0</v>
      </c>
      <c r="R81" s="158"/>
      <c r="S81" s="158" t="s">
        <v>134</v>
      </c>
      <c r="T81" s="158" t="s">
        <v>134</v>
      </c>
      <c r="U81" s="158">
        <v>0.29749999999999999</v>
      </c>
      <c r="V81" s="158">
        <f>ROUND(E81*U81,2)</f>
        <v>3.5</v>
      </c>
      <c r="W81" s="158"/>
      <c r="X81" s="158" t="s">
        <v>126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127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224</v>
      </c>
      <c r="D82" s="160"/>
      <c r="E82" s="161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136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6" t="s">
        <v>225</v>
      </c>
      <c r="D83" s="160"/>
      <c r="E83" s="161">
        <v>8.0437499999999993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136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226</v>
      </c>
      <c r="D84" s="160"/>
      <c r="E84" s="161">
        <v>3.7124999999999999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136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26</v>
      </c>
      <c r="B85" s="170" t="s">
        <v>227</v>
      </c>
      <c r="C85" s="185" t="s">
        <v>228</v>
      </c>
      <c r="D85" s="171" t="s">
        <v>156</v>
      </c>
      <c r="E85" s="172">
        <v>47.522500000000001</v>
      </c>
      <c r="F85" s="173"/>
      <c r="G85" s="174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8">
        <v>5.67E-2</v>
      </c>
      <c r="O85" s="158">
        <f>ROUND(E85*N85,2)</f>
        <v>2.69</v>
      </c>
      <c r="P85" s="158">
        <v>0</v>
      </c>
      <c r="Q85" s="158">
        <f>ROUND(E85*P85,2)</f>
        <v>0</v>
      </c>
      <c r="R85" s="158"/>
      <c r="S85" s="158" t="s">
        <v>134</v>
      </c>
      <c r="T85" s="158" t="s">
        <v>134</v>
      </c>
      <c r="U85" s="158">
        <v>0.34399999999999997</v>
      </c>
      <c r="V85" s="158">
        <f>ROUND(E85*U85,2)</f>
        <v>16.350000000000001</v>
      </c>
      <c r="W85" s="158"/>
      <c r="X85" s="158" t="s">
        <v>126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127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229</v>
      </c>
      <c r="D86" s="160"/>
      <c r="E86" s="161">
        <v>47.522500000000001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136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27</v>
      </c>
      <c r="B87" s="176" t="s">
        <v>230</v>
      </c>
      <c r="C87" s="184" t="s">
        <v>231</v>
      </c>
      <c r="D87" s="177" t="s">
        <v>156</v>
      </c>
      <c r="E87" s="178">
        <v>47.521999999999998</v>
      </c>
      <c r="F87" s="179"/>
      <c r="G87" s="180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8">
        <v>2.5999999999999998E-4</v>
      </c>
      <c r="O87" s="158">
        <f>ROUND(E87*N87,2)</f>
        <v>0.01</v>
      </c>
      <c r="P87" s="158">
        <v>0</v>
      </c>
      <c r="Q87" s="158">
        <f>ROUND(E87*P87,2)</f>
        <v>0</v>
      </c>
      <c r="R87" s="158"/>
      <c r="S87" s="158" t="s">
        <v>134</v>
      </c>
      <c r="T87" s="158" t="s">
        <v>134</v>
      </c>
      <c r="U87" s="158">
        <v>0.09</v>
      </c>
      <c r="V87" s="158">
        <f>ROUND(E87*U87,2)</f>
        <v>4.28</v>
      </c>
      <c r="W87" s="158"/>
      <c r="X87" s="158" t="s">
        <v>126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130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x14ac:dyDescent="0.2">
      <c r="A88" s="163" t="s">
        <v>119</v>
      </c>
      <c r="B88" s="164" t="s">
        <v>63</v>
      </c>
      <c r="C88" s="183" t="s">
        <v>64</v>
      </c>
      <c r="D88" s="165"/>
      <c r="E88" s="166"/>
      <c r="F88" s="167"/>
      <c r="G88" s="168">
        <f>SUMIF(AG89:AG90,"&lt;&gt;NOR",G89:G90)</f>
        <v>0</v>
      </c>
      <c r="H88" s="162"/>
      <c r="I88" s="162">
        <f>SUM(I89:I90)</f>
        <v>0</v>
      </c>
      <c r="J88" s="162"/>
      <c r="K88" s="162">
        <f>SUM(K89:K90)</f>
        <v>0</v>
      </c>
      <c r="L88" s="162"/>
      <c r="M88" s="162">
        <f>SUM(M89:M90)</f>
        <v>0</v>
      </c>
      <c r="N88" s="162"/>
      <c r="O88" s="162">
        <f>SUM(O89:O90)</f>
        <v>0.09</v>
      </c>
      <c r="P88" s="162"/>
      <c r="Q88" s="162">
        <f>SUM(Q89:Q90)</f>
        <v>0</v>
      </c>
      <c r="R88" s="162"/>
      <c r="S88" s="162"/>
      <c r="T88" s="162"/>
      <c r="U88" s="162"/>
      <c r="V88" s="162">
        <f>SUM(V89:V90)</f>
        <v>5.58</v>
      </c>
      <c r="W88" s="162"/>
      <c r="X88" s="162"/>
      <c r="AG88" t="s">
        <v>120</v>
      </c>
    </row>
    <row r="89" spans="1:60" ht="22.5" outlineLevel="1" x14ac:dyDescent="0.2">
      <c r="A89" s="169">
        <v>28</v>
      </c>
      <c r="B89" s="170" t="s">
        <v>232</v>
      </c>
      <c r="C89" s="185" t="s">
        <v>233</v>
      </c>
      <c r="D89" s="171" t="s">
        <v>144</v>
      </c>
      <c r="E89" s="172">
        <v>1</v>
      </c>
      <c r="F89" s="173"/>
      <c r="G89" s="174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2.937E-2</v>
      </c>
      <c r="O89" s="158">
        <f>ROUND(E89*N89,2)</f>
        <v>0.03</v>
      </c>
      <c r="P89" s="158">
        <v>0</v>
      </c>
      <c r="Q89" s="158">
        <f>ROUND(E89*P89,2)</f>
        <v>0</v>
      </c>
      <c r="R89" s="158"/>
      <c r="S89" s="158" t="s">
        <v>134</v>
      </c>
      <c r="T89" s="158" t="s">
        <v>134</v>
      </c>
      <c r="U89" s="158">
        <v>1.86</v>
      </c>
      <c r="V89" s="158">
        <f>ROUND(E89*U89,2)</f>
        <v>1.86</v>
      </c>
      <c r="W89" s="158"/>
      <c r="X89" s="158" t="s">
        <v>126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130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69">
        <v>29</v>
      </c>
      <c r="B90" s="170" t="s">
        <v>234</v>
      </c>
      <c r="C90" s="185" t="s">
        <v>402</v>
      </c>
      <c r="D90" s="171" t="s">
        <v>144</v>
      </c>
      <c r="E90" s="172">
        <v>2</v>
      </c>
      <c r="F90" s="173"/>
      <c r="G90" s="174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8">
        <v>3.083E-2</v>
      </c>
      <c r="O90" s="158">
        <f>ROUND(E90*N90,2)</f>
        <v>0.06</v>
      </c>
      <c r="P90" s="158">
        <v>0</v>
      </c>
      <c r="Q90" s="158">
        <f>ROUND(E90*P90,2)</f>
        <v>0</v>
      </c>
      <c r="R90" s="158"/>
      <c r="S90" s="158" t="s">
        <v>134</v>
      </c>
      <c r="T90" s="158" t="s">
        <v>134</v>
      </c>
      <c r="U90" s="158">
        <v>1.86</v>
      </c>
      <c r="V90" s="158">
        <f>ROUND(E90*U90,2)</f>
        <v>3.72</v>
      </c>
      <c r="W90" s="158"/>
      <c r="X90" s="158" t="s">
        <v>126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130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63" t="s">
        <v>119</v>
      </c>
      <c r="B91" s="164" t="s">
        <v>65</v>
      </c>
      <c r="C91" s="183" t="s">
        <v>66</v>
      </c>
      <c r="D91" s="165"/>
      <c r="E91" s="166"/>
      <c r="F91" s="167"/>
      <c r="G91" s="168">
        <f>SUMIF(AG92:AG96,"&lt;&gt;NOR",G92:G96)</f>
        <v>0</v>
      </c>
      <c r="H91" s="162"/>
      <c r="I91" s="162">
        <f>SUM(I92:I96)</f>
        <v>0</v>
      </c>
      <c r="J91" s="162"/>
      <c r="K91" s="162">
        <f>SUM(K92:K96)</f>
        <v>0</v>
      </c>
      <c r="L91" s="162"/>
      <c r="M91" s="162">
        <f>SUM(M92:M96)</f>
        <v>0</v>
      </c>
      <c r="N91" s="162"/>
      <c r="O91" s="162">
        <f>SUM(O92:O96)</f>
        <v>0.08</v>
      </c>
      <c r="P91" s="162"/>
      <c r="Q91" s="162">
        <f>SUM(Q92:Q96)</f>
        <v>0</v>
      </c>
      <c r="R91" s="162"/>
      <c r="S91" s="162"/>
      <c r="T91" s="162"/>
      <c r="U91" s="162"/>
      <c r="V91" s="162">
        <f>SUM(V92:V96)</f>
        <v>12.41</v>
      </c>
      <c r="W91" s="162"/>
      <c r="X91" s="162"/>
      <c r="AG91" t="s">
        <v>120</v>
      </c>
    </row>
    <row r="92" spans="1:60" outlineLevel="1" x14ac:dyDescent="0.2">
      <c r="A92" s="169">
        <v>30</v>
      </c>
      <c r="B92" s="170" t="s">
        <v>235</v>
      </c>
      <c r="C92" s="185" t="s">
        <v>236</v>
      </c>
      <c r="D92" s="171" t="s">
        <v>156</v>
      </c>
      <c r="E92" s="172">
        <v>68.953000000000003</v>
      </c>
      <c r="F92" s="173"/>
      <c r="G92" s="174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8">
        <v>1.2099999999999999E-3</v>
      </c>
      <c r="O92" s="158">
        <f>ROUND(E92*N92,2)</f>
        <v>0.08</v>
      </c>
      <c r="P92" s="158">
        <v>0</v>
      </c>
      <c r="Q92" s="158">
        <f>ROUND(E92*P92,2)</f>
        <v>0</v>
      </c>
      <c r="R92" s="158"/>
      <c r="S92" s="158" t="s">
        <v>134</v>
      </c>
      <c r="T92" s="158" t="s">
        <v>134</v>
      </c>
      <c r="U92" s="158">
        <v>0.18</v>
      </c>
      <c r="V92" s="158">
        <f>ROUND(E92*U92,2)</f>
        <v>12.41</v>
      </c>
      <c r="W92" s="158"/>
      <c r="X92" s="158" t="s">
        <v>126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130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237</v>
      </c>
      <c r="D93" s="160"/>
      <c r="E93" s="161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136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238</v>
      </c>
      <c r="D94" s="160"/>
      <c r="E94" s="161">
        <v>34.75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136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239</v>
      </c>
      <c r="D95" s="160"/>
      <c r="E95" s="161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136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240</v>
      </c>
      <c r="D96" s="160"/>
      <c r="E96" s="161">
        <v>34.203000000000003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136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5.5" x14ac:dyDescent="0.2">
      <c r="A97" s="163" t="s">
        <v>119</v>
      </c>
      <c r="B97" s="164" t="s">
        <v>67</v>
      </c>
      <c r="C97" s="183" t="s">
        <v>68</v>
      </c>
      <c r="D97" s="165"/>
      <c r="E97" s="166"/>
      <c r="F97" s="167"/>
      <c r="G97" s="168">
        <f>SUMIF(AG98:AG100,"&lt;&gt;NOR",G98:G100)</f>
        <v>0</v>
      </c>
      <c r="H97" s="162"/>
      <c r="I97" s="162">
        <f>SUM(I98:I100)</f>
        <v>0</v>
      </c>
      <c r="J97" s="162"/>
      <c r="K97" s="162">
        <f>SUM(K98:K100)</f>
        <v>0</v>
      </c>
      <c r="L97" s="162"/>
      <c r="M97" s="162">
        <f>SUM(M98:M100)</f>
        <v>0</v>
      </c>
      <c r="N97" s="162"/>
      <c r="O97" s="162">
        <f>SUM(O98:O100)</f>
        <v>0</v>
      </c>
      <c r="P97" s="162"/>
      <c r="Q97" s="162">
        <f>SUM(Q98:Q100)</f>
        <v>0</v>
      </c>
      <c r="R97" s="162"/>
      <c r="S97" s="162"/>
      <c r="T97" s="162"/>
      <c r="U97" s="162"/>
      <c r="V97" s="162">
        <f>SUM(V98:V100)</f>
        <v>15.12</v>
      </c>
      <c r="W97" s="162"/>
      <c r="X97" s="162"/>
      <c r="AG97" t="s">
        <v>120</v>
      </c>
    </row>
    <row r="98" spans="1:60" outlineLevel="1" x14ac:dyDescent="0.2">
      <c r="A98" s="169">
        <v>31</v>
      </c>
      <c r="B98" s="170" t="s">
        <v>241</v>
      </c>
      <c r="C98" s="185" t="s">
        <v>242</v>
      </c>
      <c r="D98" s="171" t="s">
        <v>156</v>
      </c>
      <c r="E98" s="172">
        <v>46.506250000000001</v>
      </c>
      <c r="F98" s="173"/>
      <c r="G98" s="174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8">
        <v>4.0000000000000003E-5</v>
      </c>
      <c r="O98" s="158">
        <f>ROUND(E98*N98,2)</f>
        <v>0</v>
      </c>
      <c r="P98" s="158">
        <v>0</v>
      </c>
      <c r="Q98" s="158">
        <f>ROUND(E98*P98,2)</f>
        <v>0</v>
      </c>
      <c r="R98" s="158"/>
      <c r="S98" s="158" t="s">
        <v>134</v>
      </c>
      <c r="T98" s="158" t="s">
        <v>134</v>
      </c>
      <c r="U98" s="158">
        <v>0.31</v>
      </c>
      <c r="V98" s="158">
        <f>ROUND(E98*U98,2)</f>
        <v>14.42</v>
      </c>
      <c r="W98" s="158"/>
      <c r="X98" s="158" t="s">
        <v>126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243</v>
      </c>
      <c r="D99" s="160"/>
      <c r="E99" s="161">
        <v>46.506250000000001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136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32</v>
      </c>
      <c r="B100" s="176" t="s">
        <v>244</v>
      </c>
      <c r="C100" s="184" t="s">
        <v>245</v>
      </c>
      <c r="D100" s="177" t="s">
        <v>156</v>
      </c>
      <c r="E100" s="178">
        <v>46.506</v>
      </c>
      <c r="F100" s="179"/>
      <c r="G100" s="180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8"/>
      <c r="S100" s="158" t="s">
        <v>134</v>
      </c>
      <c r="T100" s="158" t="s">
        <v>134</v>
      </c>
      <c r="U100" s="158">
        <v>1.4999999999999999E-2</v>
      </c>
      <c r="V100" s="158">
        <f>ROUND(E100*U100,2)</f>
        <v>0.7</v>
      </c>
      <c r="W100" s="158"/>
      <c r="X100" s="158" t="s">
        <v>126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130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3" t="s">
        <v>119</v>
      </c>
      <c r="B101" s="164" t="s">
        <v>69</v>
      </c>
      <c r="C101" s="183" t="s">
        <v>70</v>
      </c>
      <c r="D101" s="165"/>
      <c r="E101" s="166"/>
      <c r="F101" s="167"/>
      <c r="G101" s="168">
        <f>SUMIF(AG102:AG131,"&lt;&gt;NOR",G102:G131)</f>
        <v>0</v>
      </c>
      <c r="H101" s="162"/>
      <c r="I101" s="162">
        <f>SUM(I102:I131)</f>
        <v>0</v>
      </c>
      <c r="J101" s="162"/>
      <c r="K101" s="162">
        <f>SUM(K102:K131)</f>
        <v>0</v>
      </c>
      <c r="L101" s="162"/>
      <c r="M101" s="162">
        <f>SUM(M102:M131)</f>
        <v>0</v>
      </c>
      <c r="N101" s="162"/>
      <c r="O101" s="162">
        <f>SUM(O102:O131)</f>
        <v>0.26</v>
      </c>
      <c r="P101" s="162"/>
      <c r="Q101" s="162">
        <f>SUM(Q102:Q131)</f>
        <v>18.16</v>
      </c>
      <c r="R101" s="162"/>
      <c r="S101" s="162"/>
      <c r="T101" s="162"/>
      <c r="U101" s="162"/>
      <c r="V101" s="162">
        <f>SUM(V102:V131)</f>
        <v>90.79</v>
      </c>
      <c r="W101" s="162"/>
      <c r="X101" s="162"/>
      <c r="AG101" t="s">
        <v>120</v>
      </c>
    </row>
    <row r="102" spans="1:60" outlineLevel="1" x14ac:dyDescent="0.2">
      <c r="A102" s="169">
        <v>33</v>
      </c>
      <c r="B102" s="170" t="s">
        <v>246</v>
      </c>
      <c r="C102" s="185" t="s">
        <v>247</v>
      </c>
      <c r="D102" s="171" t="s">
        <v>156</v>
      </c>
      <c r="E102" s="172">
        <v>28.26</v>
      </c>
      <c r="F102" s="173"/>
      <c r="G102" s="174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8">
        <v>6.7000000000000002E-4</v>
      </c>
      <c r="O102" s="158">
        <f>ROUND(E102*N102,2)</f>
        <v>0.02</v>
      </c>
      <c r="P102" s="158">
        <v>0.26100000000000001</v>
      </c>
      <c r="Q102" s="158">
        <f>ROUND(E102*P102,2)</f>
        <v>7.38</v>
      </c>
      <c r="R102" s="158"/>
      <c r="S102" s="158" t="s">
        <v>248</v>
      </c>
      <c r="T102" s="158" t="s">
        <v>248</v>
      </c>
      <c r="U102" s="158">
        <v>0.26</v>
      </c>
      <c r="V102" s="158">
        <f>ROUND(E102*U102,2)</f>
        <v>7.35</v>
      </c>
      <c r="W102" s="158"/>
      <c r="X102" s="158" t="s">
        <v>126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130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249</v>
      </c>
      <c r="D103" s="160"/>
      <c r="E103" s="161">
        <v>27.86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136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250</v>
      </c>
      <c r="D104" s="160"/>
      <c r="E104" s="161">
        <v>0.4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136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9">
        <v>34</v>
      </c>
      <c r="B105" s="170" t="s">
        <v>251</v>
      </c>
      <c r="C105" s="185" t="s">
        <v>252</v>
      </c>
      <c r="D105" s="171" t="s">
        <v>133</v>
      </c>
      <c r="E105" s="172">
        <v>7.1999999999999995E-2</v>
      </c>
      <c r="F105" s="173"/>
      <c r="G105" s="174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8">
        <v>1.7989999999999999E-2</v>
      </c>
      <c r="O105" s="158">
        <f>ROUND(E105*N105,2)</f>
        <v>0</v>
      </c>
      <c r="P105" s="158">
        <v>2.4</v>
      </c>
      <c r="Q105" s="158">
        <f>ROUND(E105*P105,2)</f>
        <v>0.17</v>
      </c>
      <c r="R105" s="158"/>
      <c r="S105" s="158" t="s">
        <v>134</v>
      </c>
      <c r="T105" s="158" t="s">
        <v>134</v>
      </c>
      <c r="U105" s="158">
        <v>12.817</v>
      </c>
      <c r="V105" s="158">
        <f>ROUND(E105*U105,2)</f>
        <v>0.92</v>
      </c>
      <c r="W105" s="158"/>
      <c r="X105" s="158" t="s">
        <v>126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127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6" t="s">
        <v>253</v>
      </c>
      <c r="D106" s="160"/>
      <c r="E106" s="161">
        <v>7.1999999999999995E-2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136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35</v>
      </c>
      <c r="B107" s="170" t="s">
        <v>254</v>
      </c>
      <c r="C107" s="185" t="s">
        <v>255</v>
      </c>
      <c r="D107" s="171" t="s">
        <v>156</v>
      </c>
      <c r="E107" s="172">
        <v>47.522500000000001</v>
      </c>
      <c r="F107" s="173"/>
      <c r="G107" s="174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58">
        <v>0</v>
      </c>
      <c r="O107" s="158">
        <f>ROUND(E107*N107,2)</f>
        <v>0</v>
      </c>
      <c r="P107" s="158">
        <v>2.5510000000000001E-2</v>
      </c>
      <c r="Q107" s="158">
        <f>ROUND(E107*P107,2)</f>
        <v>1.21</v>
      </c>
      <c r="R107" s="158"/>
      <c r="S107" s="158" t="s">
        <v>134</v>
      </c>
      <c r="T107" s="158" t="s">
        <v>134</v>
      </c>
      <c r="U107" s="158">
        <v>0.12</v>
      </c>
      <c r="V107" s="158">
        <f>ROUND(E107*U107,2)</f>
        <v>5.7</v>
      </c>
      <c r="W107" s="158"/>
      <c r="X107" s="158" t="s">
        <v>126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130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229</v>
      </c>
      <c r="D108" s="160"/>
      <c r="E108" s="161">
        <v>47.522500000000001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136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69">
        <v>36</v>
      </c>
      <c r="B109" s="170" t="s">
        <v>256</v>
      </c>
      <c r="C109" s="185" t="s">
        <v>257</v>
      </c>
      <c r="D109" s="171" t="s">
        <v>156</v>
      </c>
      <c r="E109" s="172">
        <v>47.522500000000001</v>
      </c>
      <c r="F109" s="173"/>
      <c r="G109" s="174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0.02</v>
      </c>
      <c r="Q109" s="158">
        <f>ROUND(E109*P109,2)</f>
        <v>0.95</v>
      </c>
      <c r="R109" s="158"/>
      <c r="S109" s="158" t="s">
        <v>134</v>
      </c>
      <c r="T109" s="158" t="s">
        <v>134</v>
      </c>
      <c r="U109" s="158">
        <v>0.23</v>
      </c>
      <c r="V109" s="158">
        <f>ROUND(E109*U109,2)</f>
        <v>10.93</v>
      </c>
      <c r="W109" s="158"/>
      <c r="X109" s="158" t="s">
        <v>126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130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6" t="s">
        <v>229</v>
      </c>
      <c r="D110" s="160"/>
      <c r="E110" s="161">
        <v>47.522500000000001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136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37</v>
      </c>
      <c r="B111" s="170" t="s">
        <v>258</v>
      </c>
      <c r="C111" s="185" t="s">
        <v>259</v>
      </c>
      <c r="D111" s="171" t="s">
        <v>156</v>
      </c>
      <c r="E111" s="172">
        <v>0.9</v>
      </c>
      <c r="F111" s="173"/>
      <c r="G111" s="174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8">
        <v>3.4000000000000002E-4</v>
      </c>
      <c r="O111" s="158">
        <f>ROUND(E111*N111,2)</f>
        <v>0</v>
      </c>
      <c r="P111" s="158">
        <v>0.56999999999999995</v>
      </c>
      <c r="Q111" s="158">
        <f>ROUND(E111*P111,2)</f>
        <v>0.51</v>
      </c>
      <c r="R111" s="158"/>
      <c r="S111" s="158" t="s">
        <v>134</v>
      </c>
      <c r="T111" s="158" t="s">
        <v>134</v>
      </c>
      <c r="U111" s="158">
        <v>2.1989999999999998</v>
      </c>
      <c r="V111" s="158">
        <f>ROUND(E111*U111,2)</f>
        <v>1.98</v>
      </c>
      <c r="W111" s="158"/>
      <c r="X111" s="158" t="s">
        <v>126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127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260</v>
      </c>
      <c r="D112" s="160"/>
      <c r="E112" s="161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136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261</v>
      </c>
      <c r="D113" s="160"/>
      <c r="E113" s="161">
        <v>0.9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136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38</v>
      </c>
      <c r="B114" s="176" t="s">
        <v>262</v>
      </c>
      <c r="C114" s="184" t="s">
        <v>263</v>
      </c>
      <c r="D114" s="177" t="s">
        <v>144</v>
      </c>
      <c r="E114" s="178">
        <v>1</v>
      </c>
      <c r="F114" s="179"/>
      <c r="G114" s="180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58">
        <v>0</v>
      </c>
      <c r="O114" s="158">
        <f>ROUND(E114*N114,2)</f>
        <v>0</v>
      </c>
      <c r="P114" s="158">
        <v>0</v>
      </c>
      <c r="Q114" s="158">
        <f>ROUND(E114*P114,2)</f>
        <v>0</v>
      </c>
      <c r="R114" s="158"/>
      <c r="S114" s="158" t="s">
        <v>134</v>
      </c>
      <c r="T114" s="158" t="s">
        <v>134</v>
      </c>
      <c r="U114" s="158">
        <v>0.06</v>
      </c>
      <c r="V114" s="158">
        <f>ROUND(E114*U114,2)</f>
        <v>0.06</v>
      </c>
      <c r="W114" s="158"/>
      <c r="X114" s="158" t="s">
        <v>126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5">
        <v>39</v>
      </c>
      <c r="B115" s="176" t="s">
        <v>264</v>
      </c>
      <c r="C115" s="184" t="s">
        <v>265</v>
      </c>
      <c r="D115" s="177" t="s">
        <v>144</v>
      </c>
      <c r="E115" s="178">
        <v>2</v>
      </c>
      <c r="F115" s="179"/>
      <c r="G115" s="180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8"/>
      <c r="S115" s="158" t="s">
        <v>134</v>
      </c>
      <c r="T115" s="158" t="s">
        <v>134</v>
      </c>
      <c r="U115" s="158">
        <v>0.09</v>
      </c>
      <c r="V115" s="158">
        <f>ROUND(E115*U115,2)</f>
        <v>0.18</v>
      </c>
      <c r="W115" s="158"/>
      <c r="X115" s="158" t="s">
        <v>126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130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69">
        <v>40</v>
      </c>
      <c r="B116" s="170" t="s">
        <v>266</v>
      </c>
      <c r="C116" s="185" t="s">
        <v>267</v>
      </c>
      <c r="D116" s="171" t="s">
        <v>156</v>
      </c>
      <c r="E116" s="172">
        <v>0.72</v>
      </c>
      <c r="F116" s="173"/>
      <c r="G116" s="174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8">
        <v>1E-3</v>
      </c>
      <c r="O116" s="158">
        <f>ROUND(E116*N116,2)</f>
        <v>0</v>
      </c>
      <c r="P116" s="158">
        <v>6.2E-2</v>
      </c>
      <c r="Q116" s="158">
        <f>ROUND(E116*P116,2)</f>
        <v>0.04</v>
      </c>
      <c r="R116" s="158"/>
      <c r="S116" s="158" t="s">
        <v>134</v>
      </c>
      <c r="T116" s="158" t="s">
        <v>134</v>
      </c>
      <c r="U116" s="158">
        <v>0.61199999999999999</v>
      </c>
      <c r="V116" s="158">
        <f>ROUND(E116*U116,2)</f>
        <v>0.44</v>
      </c>
      <c r="W116" s="158"/>
      <c r="X116" s="158" t="s">
        <v>126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130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268</v>
      </c>
      <c r="D117" s="160"/>
      <c r="E117" s="161">
        <v>0.72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136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9">
        <v>41</v>
      </c>
      <c r="B118" s="170" t="s">
        <v>269</v>
      </c>
      <c r="C118" s="185" t="s">
        <v>270</v>
      </c>
      <c r="D118" s="171" t="s">
        <v>156</v>
      </c>
      <c r="E118" s="172">
        <v>3.1520000000000001</v>
      </c>
      <c r="F118" s="173"/>
      <c r="G118" s="174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8">
        <v>1.17E-3</v>
      </c>
      <c r="O118" s="158">
        <f>ROUND(E118*N118,2)</f>
        <v>0</v>
      </c>
      <c r="P118" s="158">
        <v>7.5999999999999998E-2</v>
      </c>
      <c r="Q118" s="158">
        <f>ROUND(E118*P118,2)</f>
        <v>0.24</v>
      </c>
      <c r="R118" s="158"/>
      <c r="S118" s="158" t="s">
        <v>134</v>
      </c>
      <c r="T118" s="158" t="s">
        <v>134</v>
      </c>
      <c r="U118" s="158">
        <v>0.93899999999999995</v>
      </c>
      <c r="V118" s="158">
        <f>ROUND(E118*U118,2)</f>
        <v>2.96</v>
      </c>
      <c r="W118" s="158"/>
      <c r="X118" s="158" t="s">
        <v>126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127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6" t="s">
        <v>271</v>
      </c>
      <c r="D119" s="160"/>
      <c r="E119" s="161">
        <v>3.1520000000000001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136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42</v>
      </c>
      <c r="B120" s="176" t="s">
        <v>272</v>
      </c>
      <c r="C120" s="184" t="s">
        <v>273</v>
      </c>
      <c r="D120" s="177" t="s">
        <v>167</v>
      </c>
      <c r="E120" s="178">
        <v>1.2</v>
      </c>
      <c r="F120" s="179"/>
      <c r="G120" s="180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8">
        <v>0</v>
      </c>
      <c r="O120" s="158">
        <f>ROUND(E120*N120,2)</f>
        <v>0</v>
      </c>
      <c r="P120" s="158">
        <v>1.383E-2</v>
      </c>
      <c r="Q120" s="158">
        <f>ROUND(E120*P120,2)</f>
        <v>0.02</v>
      </c>
      <c r="R120" s="158"/>
      <c r="S120" s="158" t="s">
        <v>134</v>
      </c>
      <c r="T120" s="158" t="s">
        <v>134</v>
      </c>
      <c r="U120" s="158">
        <v>0.12</v>
      </c>
      <c r="V120" s="158">
        <f>ROUND(E120*U120,2)</f>
        <v>0.14000000000000001</v>
      </c>
      <c r="W120" s="158"/>
      <c r="X120" s="158" t="s">
        <v>126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127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9">
        <v>43</v>
      </c>
      <c r="B121" s="170" t="s">
        <v>274</v>
      </c>
      <c r="C121" s="185" t="s">
        <v>275</v>
      </c>
      <c r="D121" s="171" t="s">
        <v>167</v>
      </c>
      <c r="E121" s="172">
        <v>10</v>
      </c>
      <c r="F121" s="173"/>
      <c r="G121" s="174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58">
        <v>2.3650000000000001E-2</v>
      </c>
      <c r="O121" s="158">
        <f>ROUND(E121*N121,2)</f>
        <v>0.24</v>
      </c>
      <c r="P121" s="158">
        <v>0</v>
      </c>
      <c r="Q121" s="158">
        <f>ROUND(E121*P121,2)</f>
        <v>0</v>
      </c>
      <c r="R121" s="158"/>
      <c r="S121" s="158" t="s">
        <v>134</v>
      </c>
      <c r="T121" s="158" t="s">
        <v>134</v>
      </c>
      <c r="U121" s="158">
        <v>0.82599999999999996</v>
      </c>
      <c r="V121" s="158">
        <f>ROUND(E121*U121,2)</f>
        <v>8.26</v>
      </c>
      <c r="W121" s="158"/>
      <c r="X121" s="158" t="s">
        <v>126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276</v>
      </c>
      <c r="D122" s="160"/>
      <c r="E122" s="161">
        <v>10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136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9">
        <v>44</v>
      </c>
      <c r="B123" s="170" t="s">
        <v>277</v>
      </c>
      <c r="C123" s="185" t="s">
        <v>278</v>
      </c>
      <c r="D123" s="171" t="s">
        <v>156</v>
      </c>
      <c r="E123" s="172">
        <v>105.9864</v>
      </c>
      <c r="F123" s="173"/>
      <c r="G123" s="174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21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4.5999999999999999E-2</v>
      </c>
      <c r="Q123" s="158">
        <f>ROUND(E123*P123,2)</f>
        <v>4.88</v>
      </c>
      <c r="R123" s="158"/>
      <c r="S123" s="158" t="s">
        <v>134</v>
      </c>
      <c r="T123" s="158" t="s">
        <v>134</v>
      </c>
      <c r="U123" s="158">
        <v>0.26</v>
      </c>
      <c r="V123" s="158">
        <f>ROUND(E123*U123,2)</f>
        <v>27.56</v>
      </c>
      <c r="W123" s="158"/>
      <c r="X123" s="158" t="s">
        <v>126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130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279</v>
      </c>
      <c r="D124" s="160"/>
      <c r="E124" s="161">
        <v>81.024000000000001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136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280</v>
      </c>
      <c r="D125" s="160"/>
      <c r="E125" s="161">
        <v>24.962399999999999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136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45</v>
      </c>
      <c r="B126" s="170" t="s">
        <v>281</v>
      </c>
      <c r="C126" s="185" t="s">
        <v>282</v>
      </c>
      <c r="D126" s="171" t="s">
        <v>156</v>
      </c>
      <c r="E126" s="172">
        <v>39.840000000000003</v>
      </c>
      <c r="F126" s="173"/>
      <c r="G126" s="174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8">
        <v>0</v>
      </c>
      <c r="O126" s="158">
        <f>ROUND(E126*N126,2)</f>
        <v>0</v>
      </c>
      <c r="P126" s="158">
        <v>6.8000000000000005E-2</v>
      </c>
      <c r="Q126" s="158">
        <f>ROUND(E126*P126,2)</f>
        <v>2.71</v>
      </c>
      <c r="R126" s="158"/>
      <c r="S126" s="158" t="s">
        <v>134</v>
      </c>
      <c r="T126" s="158" t="s">
        <v>134</v>
      </c>
      <c r="U126" s="158">
        <v>0.3</v>
      </c>
      <c r="V126" s="158">
        <f>ROUND(E126*U126,2)</f>
        <v>11.95</v>
      </c>
      <c r="W126" s="158"/>
      <c r="X126" s="158" t="s">
        <v>126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130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283</v>
      </c>
      <c r="D127" s="160"/>
      <c r="E127" s="161">
        <v>21.84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136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284</v>
      </c>
      <c r="D128" s="160"/>
      <c r="E128" s="161">
        <v>18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136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69">
        <v>46</v>
      </c>
      <c r="B129" s="170" t="s">
        <v>285</v>
      </c>
      <c r="C129" s="185" t="s">
        <v>286</v>
      </c>
      <c r="D129" s="171" t="s">
        <v>156</v>
      </c>
      <c r="E129" s="172">
        <v>47.522500000000001</v>
      </c>
      <c r="F129" s="173"/>
      <c r="G129" s="174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8">
        <v>0</v>
      </c>
      <c r="O129" s="158">
        <f>ROUND(E129*N129,2)</f>
        <v>0</v>
      </c>
      <c r="P129" s="158">
        <v>1E-3</v>
      </c>
      <c r="Q129" s="158">
        <f>ROUND(E129*P129,2)</f>
        <v>0.05</v>
      </c>
      <c r="R129" s="158"/>
      <c r="S129" s="158" t="s">
        <v>134</v>
      </c>
      <c r="T129" s="158" t="s">
        <v>134</v>
      </c>
      <c r="U129" s="158">
        <v>0.26</v>
      </c>
      <c r="V129" s="158">
        <f>ROUND(E129*U129,2)</f>
        <v>12.36</v>
      </c>
      <c r="W129" s="158"/>
      <c r="X129" s="158" t="s">
        <v>126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287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6" t="s">
        <v>229</v>
      </c>
      <c r="D130" s="160"/>
      <c r="E130" s="161">
        <v>47.522500000000001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136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 x14ac:dyDescent="0.2">
      <c r="A131" s="175">
        <v>47</v>
      </c>
      <c r="B131" s="176" t="s">
        <v>288</v>
      </c>
      <c r="C131" s="184" t="s">
        <v>289</v>
      </c>
      <c r="D131" s="177" t="s">
        <v>144</v>
      </c>
      <c r="E131" s="178">
        <v>1</v>
      </c>
      <c r="F131" s="179"/>
      <c r="G131" s="180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8"/>
      <c r="S131" s="158" t="s">
        <v>124</v>
      </c>
      <c r="T131" s="158" t="s">
        <v>125</v>
      </c>
      <c r="U131" s="158">
        <v>0</v>
      </c>
      <c r="V131" s="158">
        <f>ROUND(E131*U131,2)</f>
        <v>0</v>
      </c>
      <c r="W131" s="158"/>
      <c r="X131" s="158" t="s">
        <v>126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127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x14ac:dyDescent="0.2">
      <c r="A132" s="163" t="s">
        <v>119</v>
      </c>
      <c r="B132" s="164" t="s">
        <v>71</v>
      </c>
      <c r="C132" s="183" t="s">
        <v>72</v>
      </c>
      <c r="D132" s="165"/>
      <c r="E132" s="166"/>
      <c r="F132" s="167"/>
      <c r="G132" s="168">
        <f>SUMIF(AG133:AG133,"&lt;&gt;NOR",G133:G133)</f>
        <v>0</v>
      </c>
      <c r="H132" s="162"/>
      <c r="I132" s="162">
        <f>SUM(I133:I133)</f>
        <v>0</v>
      </c>
      <c r="J132" s="162"/>
      <c r="K132" s="162">
        <f>SUM(K133:K133)</f>
        <v>0</v>
      </c>
      <c r="L132" s="162"/>
      <c r="M132" s="162">
        <f>SUM(M133:M133)</f>
        <v>0</v>
      </c>
      <c r="N132" s="162"/>
      <c r="O132" s="162">
        <f>SUM(O133:O133)</f>
        <v>0</v>
      </c>
      <c r="P132" s="162"/>
      <c r="Q132" s="162">
        <f>SUM(Q133:Q133)</f>
        <v>0</v>
      </c>
      <c r="R132" s="162"/>
      <c r="S132" s="162"/>
      <c r="T132" s="162"/>
      <c r="U132" s="162"/>
      <c r="V132" s="162">
        <f>SUM(V133:V133)</f>
        <v>28.24</v>
      </c>
      <c r="W132" s="162"/>
      <c r="X132" s="162"/>
      <c r="AG132" t="s">
        <v>120</v>
      </c>
    </row>
    <row r="133" spans="1:60" ht="22.5" outlineLevel="1" x14ac:dyDescent="0.2">
      <c r="A133" s="175">
        <v>48</v>
      </c>
      <c r="B133" s="176" t="s">
        <v>290</v>
      </c>
      <c r="C133" s="184" t="s">
        <v>291</v>
      </c>
      <c r="D133" s="177" t="s">
        <v>152</v>
      </c>
      <c r="E133" s="178">
        <v>13.449759999999999</v>
      </c>
      <c r="F133" s="179"/>
      <c r="G133" s="180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8"/>
      <c r="S133" s="158" t="s">
        <v>134</v>
      </c>
      <c r="T133" s="158" t="s">
        <v>134</v>
      </c>
      <c r="U133" s="158">
        <v>2.1</v>
      </c>
      <c r="V133" s="158">
        <f>ROUND(E133*U133,2)</f>
        <v>28.24</v>
      </c>
      <c r="W133" s="158"/>
      <c r="X133" s="158" t="s">
        <v>292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293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3" t="s">
        <v>119</v>
      </c>
      <c r="B134" s="164" t="s">
        <v>73</v>
      </c>
      <c r="C134" s="183" t="s">
        <v>74</v>
      </c>
      <c r="D134" s="165"/>
      <c r="E134" s="166"/>
      <c r="F134" s="167"/>
      <c r="G134" s="168">
        <f>SUMIF(AG135:AG161,"&lt;&gt;NOR",G135:G161)</f>
        <v>0</v>
      </c>
      <c r="H134" s="162"/>
      <c r="I134" s="162">
        <f>SUM(I135:I161)</f>
        <v>0</v>
      </c>
      <c r="J134" s="162"/>
      <c r="K134" s="162">
        <f>SUM(K135:K161)</f>
        <v>0</v>
      </c>
      <c r="L134" s="162"/>
      <c r="M134" s="162">
        <f>SUM(M135:M161)</f>
        <v>0</v>
      </c>
      <c r="N134" s="162"/>
      <c r="O134" s="162">
        <f>SUM(O135:O161)</f>
        <v>0.55000000000000004</v>
      </c>
      <c r="P134" s="162"/>
      <c r="Q134" s="162">
        <f>SUM(Q135:Q161)</f>
        <v>0</v>
      </c>
      <c r="R134" s="162"/>
      <c r="S134" s="162"/>
      <c r="T134" s="162"/>
      <c r="U134" s="162"/>
      <c r="V134" s="162">
        <f>SUM(V135:V161)</f>
        <v>76.91</v>
      </c>
      <c r="W134" s="162"/>
      <c r="X134" s="162"/>
      <c r="AG134" t="s">
        <v>120</v>
      </c>
    </row>
    <row r="135" spans="1:60" outlineLevel="1" x14ac:dyDescent="0.2">
      <c r="A135" s="175">
        <v>49</v>
      </c>
      <c r="B135" s="176" t="s">
        <v>294</v>
      </c>
      <c r="C135" s="184" t="s">
        <v>295</v>
      </c>
      <c r="D135" s="177" t="s">
        <v>156</v>
      </c>
      <c r="E135" s="178">
        <v>140.33099999999999</v>
      </c>
      <c r="F135" s="179"/>
      <c r="G135" s="180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8"/>
      <c r="S135" s="158" t="s">
        <v>134</v>
      </c>
      <c r="T135" s="158" t="s">
        <v>134</v>
      </c>
      <c r="U135" s="158">
        <v>9.5000000000000001E-2</v>
      </c>
      <c r="V135" s="158">
        <f>ROUND(E135*U135,2)</f>
        <v>13.33</v>
      </c>
      <c r="W135" s="158"/>
      <c r="X135" s="158" t="s">
        <v>126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287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69">
        <v>50</v>
      </c>
      <c r="B136" s="170" t="s">
        <v>296</v>
      </c>
      <c r="C136" s="185" t="s">
        <v>297</v>
      </c>
      <c r="D136" s="171" t="s">
        <v>156</v>
      </c>
      <c r="E136" s="172">
        <v>140.33125000000001</v>
      </c>
      <c r="F136" s="173"/>
      <c r="G136" s="174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8">
        <v>3.6800000000000001E-3</v>
      </c>
      <c r="O136" s="158">
        <f>ROUND(E136*N136,2)</f>
        <v>0.52</v>
      </c>
      <c r="P136" s="158">
        <v>0</v>
      </c>
      <c r="Q136" s="158">
        <f>ROUND(E136*P136,2)</f>
        <v>0</v>
      </c>
      <c r="R136" s="158"/>
      <c r="S136" s="158" t="s">
        <v>134</v>
      </c>
      <c r="T136" s="158" t="s">
        <v>134</v>
      </c>
      <c r="U136" s="158">
        <v>0.39</v>
      </c>
      <c r="V136" s="158">
        <f>ROUND(E136*U136,2)</f>
        <v>54.73</v>
      </c>
      <c r="W136" s="158"/>
      <c r="X136" s="158" t="s">
        <v>126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287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298</v>
      </c>
      <c r="D137" s="160"/>
      <c r="E137" s="161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136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6" t="s">
        <v>243</v>
      </c>
      <c r="D138" s="160"/>
      <c r="E138" s="161">
        <v>46.506250000000001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6" t="s">
        <v>299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136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300</v>
      </c>
      <c r="D140" s="160"/>
      <c r="E140" s="161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136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301</v>
      </c>
      <c r="D141" s="160"/>
      <c r="E141" s="161">
        <v>0.67500000000000004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136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302</v>
      </c>
      <c r="D142" s="160"/>
      <c r="E142" s="161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136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6" t="s">
        <v>303</v>
      </c>
      <c r="D143" s="160"/>
      <c r="E143" s="161">
        <v>1.6125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136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304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136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305</v>
      </c>
      <c r="D145" s="160"/>
      <c r="E145" s="161">
        <v>1.0874999999999999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136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306</v>
      </c>
      <c r="D146" s="160"/>
      <c r="E146" s="161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136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6" t="s">
        <v>307</v>
      </c>
      <c r="D147" s="160"/>
      <c r="E147" s="161">
        <v>90.45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136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69">
        <v>51</v>
      </c>
      <c r="B148" s="170" t="s">
        <v>308</v>
      </c>
      <c r="C148" s="185" t="s">
        <v>309</v>
      </c>
      <c r="D148" s="171" t="s">
        <v>167</v>
      </c>
      <c r="E148" s="172">
        <v>58.85</v>
      </c>
      <c r="F148" s="173"/>
      <c r="G148" s="174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8">
        <v>3.2000000000000003E-4</v>
      </c>
      <c r="O148" s="158">
        <f>ROUND(E148*N148,2)</f>
        <v>0.02</v>
      </c>
      <c r="P148" s="158">
        <v>0</v>
      </c>
      <c r="Q148" s="158">
        <f>ROUND(E148*P148,2)</f>
        <v>0</v>
      </c>
      <c r="R148" s="158"/>
      <c r="S148" s="158" t="s">
        <v>134</v>
      </c>
      <c r="T148" s="158" t="s">
        <v>134</v>
      </c>
      <c r="U148" s="158">
        <v>0.11</v>
      </c>
      <c r="V148" s="158">
        <f>ROUND(E148*U148,2)</f>
        <v>6.47</v>
      </c>
      <c r="W148" s="158"/>
      <c r="X148" s="158" t="s">
        <v>126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287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298</v>
      </c>
      <c r="D149" s="160"/>
      <c r="E149" s="161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136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55"/>
      <c r="B150" s="156"/>
      <c r="C150" s="186" t="s">
        <v>310</v>
      </c>
      <c r="D150" s="160"/>
      <c r="E150" s="161">
        <v>32.049999999999997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136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6" t="s">
        <v>300</v>
      </c>
      <c r="D151" s="160"/>
      <c r="E151" s="161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136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6" t="s">
        <v>311</v>
      </c>
      <c r="D152" s="160"/>
      <c r="E152" s="161">
        <v>4.5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136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302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136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312</v>
      </c>
      <c r="D154" s="160"/>
      <c r="E154" s="161">
        <v>10.75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136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6" t="s">
        <v>304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136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6" t="s">
        <v>313</v>
      </c>
      <c r="D156" s="160"/>
      <c r="E156" s="161">
        <v>7.25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136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314</v>
      </c>
      <c r="D157" s="160"/>
      <c r="E157" s="161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136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315</v>
      </c>
      <c r="D158" s="160"/>
      <c r="E158" s="161">
        <v>4.3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136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69">
        <v>52</v>
      </c>
      <c r="B159" s="170" t="s">
        <v>316</v>
      </c>
      <c r="C159" s="185" t="s">
        <v>317</v>
      </c>
      <c r="D159" s="171" t="s">
        <v>144</v>
      </c>
      <c r="E159" s="172">
        <v>34</v>
      </c>
      <c r="F159" s="173"/>
      <c r="G159" s="174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58">
        <v>4.2999999999999999E-4</v>
      </c>
      <c r="O159" s="158">
        <f>ROUND(E159*N159,2)</f>
        <v>0.01</v>
      </c>
      <c r="P159" s="158">
        <v>0</v>
      </c>
      <c r="Q159" s="158">
        <f>ROUND(E159*P159,2)</f>
        <v>0</v>
      </c>
      <c r="R159" s="158"/>
      <c r="S159" s="158" t="s">
        <v>134</v>
      </c>
      <c r="T159" s="158" t="s">
        <v>134</v>
      </c>
      <c r="U159" s="158">
        <v>7.0000000000000007E-2</v>
      </c>
      <c r="V159" s="158">
        <f>ROUND(E159*U159,2)</f>
        <v>2.38</v>
      </c>
      <c r="W159" s="158"/>
      <c r="X159" s="158" t="s">
        <v>126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287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6" t="s">
        <v>318</v>
      </c>
      <c r="D160" s="160"/>
      <c r="E160" s="161">
        <v>34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136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>
        <v>53</v>
      </c>
      <c r="B161" s="156" t="s">
        <v>319</v>
      </c>
      <c r="C161" s="187" t="s">
        <v>320</v>
      </c>
      <c r="D161" s="157" t="s">
        <v>0</v>
      </c>
      <c r="E161" s="181"/>
      <c r="F161" s="159"/>
      <c r="G161" s="15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8">
        <v>0</v>
      </c>
      <c r="O161" s="158">
        <f>ROUND(E161*N161,2)</f>
        <v>0</v>
      </c>
      <c r="P161" s="158">
        <v>0</v>
      </c>
      <c r="Q161" s="158">
        <f>ROUND(E161*P161,2)</f>
        <v>0</v>
      </c>
      <c r="R161" s="158"/>
      <c r="S161" s="158" t="s">
        <v>134</v>
      </c>
      <c r="T161" s="158" t="s">
        <v>134</v>
      </c>
      <c r="U161" s="158">
        <v>0</v>
      </c>
      <c r="V161" s="158">
        <f>ROUND(E161*U161,2)</f>
        <v>0</v>
      </c>
      <c r="W161" s="158"/>
      <c r="X161" s="158" t="s">
        <v>292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293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3" t="s">
        <v>119</v>
      </c>
      <c r="B162" s="164" t="s">
        <v>77</v>
      </c>
      <c r="C162" s="183" t="s">
        <v>78</v>
      </c>
      <c r="D162" s="165"/>
      <c r="E162" s="166"/>
      <c r="F162" s="167"/>
      <c r="G162" s="168">
        <f>SUMIF(AG163:AG165,"&lt;&gt;NOR",G163:G165)</f>
        <v>0</v>
      </c>
      <c r="H162" s="162"/>
      <c r="I162" s="162">
        <f>SUM(I163:I165)</f>
        <v>0</v>
      </c>
      <c r="J162" s="162"/>
      <c r="K162" s="162">
        <f>SUM(K163:K165)</f>
        <v>0</v>
      </c>
      <c r="L162" s="162"/>
      <c r="M162" s="162">
        <f>SUM(M163:M165)</f>
        <v>0</v>
      </c>
      <c r="N162" s="162"/>
      <c r="O162" s="162">
        <f>SUM(O163:O165)</f>
        <v>0</v>
      </c>
      <c r="P162" s="162"/>
      <c r="Q162" s="162">
        <f>SUM(Q163:Q165)</f>
        <v>0</v>
      </c>
      <c r="R162" s="162"/>
      <c r="S162" s="162"/>
      <c r="T162" s="162"/>
      <c r="U162" s="162"/>
      <c r="V162" s="162">
        <f>SUM(V163:V165)</f>
        <v>0</v>
      </c>
      <c r="W162" s="162"/>
      <c r="X162" s="162"/>
      <c r="AG162" t="s">
        <v>120</v>
      </c>
    </row>
    <row r="163" spans="1:60" ht="22.5" outlineLevel="1" x14ac:dyDescent="0.2">
      <c r="A163" s="169">
        <v>57</v>
      </c>
      <c r="B163" s="170" t="s">
        <v>321</v>
      </c>
      <c r="C163" s="185" t="s">
        <v>403</v>
      </c>
      <c r="D163" s="171" t="s">
        <v>144</v>
      </c>
      <c r="E163" s="172">
        <v>2</v>
      </c>
      <c r="F163" s="173"/>
      <c r="G163" s="174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21</v>
      </c>
      <c r="M163" s="158">
        <f>G163*(1+L163/100)</f>
        <v>0</v>
      </c>
      <c r="N163" s="158">
        <v>0</v>
      </c>
      <c r="O163" s="158">
        <f>ROUND(E163*N163,2)</f>
        <v>0</v>
      </c>
      <c r="P163" s="158">
        <v>0</v>
      </c>
      <c r="Q163" s="158">
        <f>ROUND(E163*P163,2)</f>
        <v>0</v>
      </c>
      <c r="R163" s="158"/>
      <c r="S163" s="158" t="s">
        <v>124</v>
      </c>
      <c r="T163" s="158" t="s">
        <v>125</v>
      </c>
      <c r="U163" s="158">
        <v>0</v>
      </c>
      <c r="V163" s="158">
        <f>ROUND(E163*U163,2)</f>
        <v>0</v>
      </c>
      <c r="W163" s="158"/>
      <c r="X163" s="158" t="s">
        <v>126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127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1" x14ac:dyDescent="0.2">
      <c r="A164" s="169">
        <v>58</v>
      </c>
      <c r="B164" s="170" t="s">
        <v>322</v>
      </c>
      <c r="C164" s="185" t="s">
        <v>323</v>
      </c>
      <c r="D164" s="171" t="s">
        <v>144</v>
      </c>
      <c r="E164" s="172">
        <v>1</v>
      </c>
      <c r="F164" s="173"/>
      <c r="G164" s="174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21</v>
      </c>
      <c r="M164" s="158">
        <f>G164*(1+L164/100)</f>
        <v>0</v>
      </c>
      <c r="N164" s="158">
        <v>0</v>
      </c>
      <c r="O164" s="158">
        <f>ROUND(E164*N164,2)</f>
        <v>0</v>
      </c>
      <c r="P164" s="158">
        <v>0</v>
      </c>
      <c r="Q164" s="158">
        <f>ROUND(E164*P164,2)</f>
        <v>0</v>
      </c>
      <c r="R164" s="158"/>
      <c r="S164" s="158" t="s">
        <v>124</v>
      </c>
      <c r="T164" s="158" t="s">
        <v>125</v>
      </c>
      <c r="U164" s="158">
        <v>0</v>
      </c>
      <c r="V164" s="158">
        <f>ROUND(E164*U164,2)</f>
        <v>0</v>
      </c>
      <c r="W164" s="158"/>
      <c r="X164" s="158" t="s">
        <v>126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127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>
        <v>60</v>
      </c>
      <c r="B165" s="156" t="s">
        <v>324</v>
      </c>
      <c r="C165" s="187" t="s">
        <v>325</v>
      </c>
      <c r="D165" s="157" t="s">
        <v>0</v>
      </c>
      <c r="E165" s="181"/>
      <c r="F165" s="159"/>
      <c r="G165" s="158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58">
        <v>0</v>
      </c>
      <c r="O165" s="158">
        <f>ROUND(E165*N165,2)</f>
        <v>0</v>
      </c>
      <c r="P165" s="158">
        <v>0</v>
      </c>
      <c r="Q165" s="158">
        <f>ROUND(E165*P165,2)</f>
        <v>0</v>
      </c>
      <c r="R165" s="158"/>
      <c r="S165" s="158" t="s">
        <v>134</v>
      </c>
      <c r="T165" s="158" t="s">
        <v>134</v>
      </c>
      <c r="U165" s="158">
        <v>0</v>
      </c>
      <c r="V165" s="158">
        <f>ROUND(E165*U165,2)</f>
        <v>0</v>
      </c>
      <c r="W165" s="158"/>
      <c r="X165" s="158" t="s">
        <v>292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293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x14ac:dyDescent="0.2">
      <c r="A166" s="163" t="s">
        <v>119</v>
      </c>
      <c r="B166" s="164" t="s">
        <v>79</v>
      </c>
      <c r="C166" s="183" t="s">
        <v>80</v>
      </c>
      <c r="D166" s="165"/>
      <c r="E166" s="166"/>
      <c r="F166" s="167"/>
      <c r="G166" s="168">
        <f>SUMIF(AG167:AG169,"&lt;&gt;NOR",G167:G169)</f>
        <v>0</v>
      </c>
      <c r="H166" s="162"/>
      <c r="I166" s="162">
        <f>SUM(I167:I169)</f>
        <v>0</v>
      </c>
      <c r="J166" s="162"/>
      <c r="K166" s="162">
        <f>SUM(K167:K169)</f>
        <v>0</v>
      </c>
      <c r="L166" s="162"/>
      <c r="M166" s="162">
        <f>SUM(M167:M169)</f>
        <v>0</v>
      </c>
      <c r="N166" s="162"/>
      <c r="O166" s="162">
        <f>SUM(O167:O169)</f>
        <v>0</v>
      </c>
      <c r="P166" s="162"/>
      <c r="Q166" s="162">
        <f>SUM(Q167:Q169)</f>
        <v>0.25</v>
      </c>
      <c r="R166" s="162"/>
      <c r="S166" s="162"/>
      <c r="T166" s="162"/>
      <c r="U166" s="162"/>
      <c r="V166" s="162">
        <f>SUM(V167:V169)</f>
        <v>21.599999999999998</v>
      </c>
      <c r="W166" s="162"/>
      <c r="X166" s="162"/>
      <c r="AG166" t="s">
        <v>120</v>
      </c>
    </row>
    <row r="167" spans="1:60" outlineLevel="1" x14ac:dyDescent="0.2">
      <c r="A167" s="169">
        <v>61</v>
      </c>
      <c r="B167" s="170" t="s">
        <v>326</v>
      </c>
      <c r="C167" s="185" t="s">
        <v>327</v>
      </c>
      <c r="D167" s="171" t="s">
        <v>156</v>
      </c>
      <c r="E167" s="172">
        <v>35.402500000000003</v>
      </c>
      <c r="F167" s="173"/>
      <c r="G167" s="174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21</v>
      </c>
      <c r="M167" s="158">
        <f>G167*(1+L167/100)</f>
        <v>0</v>
      </c>
      <c r="N167" s="158">
        <v>0</v>
      </c>
      <c r="O167" s="158">
        <f>ROUND(E167*N167,2)</f>
        <v>0</v>
      </c>
      <c r="P167" s="158">
        <v>5.0000000000000001E-3</v>
      </c>
      <c r="Q167" s="158">
        <f>ROUND(E167*P167,2)</f>
        <v>0.18</v>
      </c>
      <c r="R167" s="158"/>
      <c r="S167" s="158" t="s">
        <v>134</v>
      </c>
      <c r="T167" s="158" t="s">
        <v>134</v>
      </c>
      <c r="U167" s="158">
        <v>0.51</v>
      </c>
      <c r="V167" s="158">
        <f>ROUND(E167*U167,2)</f>
        <v>18.059999999999999</v>
      </c>
      <c r="W167" s="158"/>
      <c r="X167" s="158" t="s">
        <v>126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127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6" t="s">
        <v>328</v>
      </c>
      <c r="D168" s="160"/>
      <c r="E168" s="161">
        <v>35.402500000000003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136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75">
        <v>62</v>
      </c>
      <c r="B169" s="176" t="s">
        <v>329</v>
      </c>
      <c r="C169" s="184" t="s">
        <v>330</v>
      </c>
      <c r="D169" s="177" t="s">
        <v>156</v>
      </c>
      <c r="E169" s="178">
        <v>35.402500000000003</v>
      </c>
      <c r="F169" s="179"/>
      <c r="G169" s="180">
        <f>ROUND(E169*F169,2)</f>
        <v>0</v>
      </c>
      <c r="H169" s="159"/>
      <c r="I169" s="158">
        <f>ROUND(E169*H169,2)</f>
        <v>0</v>
      </c>
      <c r="J169" s="159"/>
      <c r="K169" s="158">
        <f>ROUND(E169*J169,2)</f>
        <v>0</v>
      </c>
      <c r="L169" s="158">
        <v>21</v>
      </c>
      <c r="M169" s="158">
        <f>G169*(1+L169/100)</f>
        <v>0</v>
      </c>
      <c r="N169" s="158">
        <v>0</v>
      </c>
      <c r="O169" s="158">
        <f>ROUND(E169*N169,2)</f>
        <v>0</v>
      </c>
      <c r="P169" s="158">
        <v>2E-3</v>
      </c>
      <c r="Q169" s="158">
        <f>ROUND(E169*P169,2)</f>
        <v>7.0000000000000007E-2</v>
      </c>
      <c r="R169" s="158"/>
      <c r="S169" s="158" t="s">
        <v>134</v>
      </c>
      <c r="T169" s="158" t="s">
        <v>134</v>
      </c>
      <c r="U169" s="158">
        <v>0.1</v>
      </c>
      <c r="V169" s="158">
        <f>ROUND(E169*U169,2)</f>
        <v>3.54</v>
      </c>
      <c r="W169" s="158"/>
      <c r="X169" s="158" t="s">
        <v>126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127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x14ac:dyDescent="0.2">
      <c r="A170" s="163" t="s">
        <v>119</v>
      </c>
      <c r="B170" s="164" t="s">
        <v>81</v>
      </c>
      <c r="C170" s="183" t="s">
        <v>82</v>
      </c>
      <c r="D170" s="165"/>
      <c r="E170" s="166"/>
      <c r="F170" s="167"/>
      <c r="G170" s="168">
        <f>SUMIF(AG171:AG195,"&lt;&gt;NOR",G171:G195)</f>
        <v>0</v>
      </c>
      <c r="H170" s="162"/>
      <c r="I170" s="162">
        <f>SUM(I171:I195)</f>
        <v>0</v>
      </c>
      <c r="J170" s="162"/>
      <c r="K170" s="162">
        <f>SUM(K171:K195)</f>
        <v>0</v>
      </c>
      <c r="L170" s="162"/>
      <c r="M170" s="162">
        <f>SUM(M171:M195)</f>
        <v>0</v>
      </c>
      <c r="N170" s="162"/>
      <c r="O170" s="162">
        <f>SUM(O171:O195)</f>
        <v>0.19</v>
      </c>
      <c r="P170" s="162"/>
      <c r="Q170" s="162">
        <f>SUM(Q171:Q195)</f>
        <v>0</v>
      </c>
      <c r="R170" s="162"/>
      <c r="S170" s="162"/>
      <c r="T170" s="162"/>
      <c r="U170" s="162"/>
      <c r="V170" s="162">
        <f>SUM(V171:V195)</f>
        <v>40.339999999999996</v>
      </c>
      <c r="W170" s="162"/>
      <c r="X170" s="162"/>
      <c r="AG170" t="s">
        <v>120</v>
      </c>
    </row>
    <row r="171" spans="1:60" outlineLevel="1" x14ac:dyDescent="0.2">
      <c r="A171" s="169">
        <v>63</v>
      </c>
      <c r="B171" s="170" t="s">
        <v>331</v>
      </c>
      <c r="C171" s="185" t="s">
        <v>332</v>
      </c>
      <c r="D171" s="171" t="s">
        <v>156</v>
      </c>
      <c r="E171" s="172">
        <v>35.200000000000003</v>
      </c>
      <c r="F171" s="173"/>
      <c r="G171" s="174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21</v>
      </c>
      <c r="M171" s="158">
        <f>G171*(1+L171/100)</f>
        <v>0</v>
      </c>
      <c r="N171" s="158">
        <v>2.1000000000000001E-4</v>
      </c>
      <c r="O171" s="158">
        <f>ROUND(E171*N171,2)</f>
        <v>0.01</v>
      </c>
      <c r="P171" s="158">
        <v>0</v>
      </c>
      <c r="Q171" s="158">
        <f>ROUND(E171*P171,2)</f>
        <v>0</v>
      </c>
      <c r="R171" s="158"/>
      <c r="S171" s="158" t="s">
        <v>134</v>
      </c>
      <c r="T171" s="158" t="s">
        <v>134</v>
      </c>
      <c r="U171" s="158">
        <v>0.05</v>
      </c>
      <c r="V171" s="158">
        <f>ROUND(E171*U171,2)</f>
        <v>1.76</v>
      </c>
      <c r="W171" s="158"/>
      <c r="X171" s="158" t="s">
        <v>126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287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6" t="s">
        <v>333</v>
      </c>
      <c r="D172" s="160"/>
      <c r="E172" s="161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136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6" t="s">
        <v>334</v>
      </c>
      <c r="D173" s="160"/>
      <c r="E173" s="161">
        <v>0.45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136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6" t="s">
        <v>335</v>
      </c>
      <c r="D174" s="160"/>
      <c r="E174" s="161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136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6" t="s">
        <v>238</v>
      </c>
      <c r="D175" s="160"/>
      <c r="E175" s="161">
        <v>34.75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136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1" x14ac:dyDescent="0.2">
      <c r="A176" s="169">
        <v>64</v>
      </c>
      <c r="B176" s="170" t="s">
        <v>336</v>
      </c>
      <c r="C176" s="185" t="s">
        <v>337</v>
      </c>
      <c r="D176" s="171" t="s">
        <v>167</v>
      </c>
      <c r="E176" s="172">
        <v>4.5</v>
      </c>
      <c r="F176" s="173"/>
      <c r="G176" s="174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21</v>
      </c>
      <c r="M176" s="158">
        <f>G176*(1+L176/100)</f>
        <v>0</v>
      </c>
      <c r="N176" s="158">
        <v>5.1000000000000004E-4</v>
      </c>
      <c r="O176" s="158">
        <f>ROUND(E176*N176,2)</f>
        <v>0</v>
      </c>
      <c r="P176" s="158">
        <v>0</v>
      </c>
      <c r="Q176" s="158">
        <f>ROUND(E176*P176,2)</f>
        <v>0</v>
      </c>
      <c r="R176" s="158"/>
      <c r="S176" s="158" t="s">
        <v>134</v>
      </c>
      <c r="T176" s="158" t="s">
        <v>134</v>
      </c>
      <c r="U176" s="158">
        <v>0.23599999999999999</v>
      </c>
      <c r="V176" s="158">
        <f>ROUND(E176*U176,2)</f>
        <v>1.06</v>
      </c>
      <c r="W176" s="158"/>
      <c r="X176" s="158" t="s">
        <v>126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287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6" t="s">
        <v>300</v>
      </c>
      <c r="D177" s="160"/>
      <c r="E177" s="161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136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6" t="s">
        <v>338</v>
      </c>
      <c r="D178" s="160"/>
      <c r="E178" s="161">
        <v>4.5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136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69">
        <v>65</v>
      </c>
      <c r="B179" s="170" t="s">
        <v>339</v>
      </c>
      <c r="C179" s="185" t="s">
        <v>340</v>
      </c>
      <c r="D179" s="171" t="s">
        <v>167</v>
      </c>
      <c r="E179" s="172">
        <v>4.5</v>
      </c>
      <c r="F179" s="173"/>
      <c r="G179" s="174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21</v>
      </c>
      <c r="M179" s="158">
        <f>G179*(1+L179/100)</f>
        <v>0</v>
      </c>
      <c r="N179" s="158">
        <v>0</v>
      </c>
      <c r="O179" s="158">
        <f>ROUND(E179*N179,2)</f>
        <v>0</v>
      </c>
      <c r="P179" s="158">
        <v>0</v>
      </c>
      <c r="Q179" s="158">
        <f>ROUND(E179*P179,2)</f>
        <v>0</v>
      </c>
      <c r="R179" s="158"/>
      <c r="S179" s="158" t="s">
        <v>134</v>
      </c>
      <c r="T179" s="158" t="s">
        <v>134</v>
      </c>
      <c r="U179" s="158">
        <v>0.15</v>
      </c>
      <c r="V179" s="158">
        <f>ROUND(E179*U179,2)</f>
        <v>0.68</v>
      </c>
      <c r="W179" s="158"/>
      <c r="X179" s="158" t="s">
        <v>126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287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6" t="s">
        <v>300</v>
      </c>
      <c r="D180" s="160"/>
      <c r="E180" s="161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136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6" t="s">
        <v>338</v>
      </c>
      <c r="D181" s="160"/>
      <c r="E181" s="161">
        <v>4.5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136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69">
        <v>66</v>
      </c>
      <c r="B182" s="170" t="s">
        <v>341</v>
      </c>
      <c r="C182" s="185" t="s">
        <v>342</v>
      </c>
      <c r="D182" s="171" t="s">
        <v>167</v>
      </c>
      <c r="E182" s="172">
        <v>40.85</v>
      </c>
      <c r="F182" s="173"/>
      <c r="G182" s="174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21</v>
      </c>
      <c r="M182" s="158">
        <f>G182*(1+L182/100)</f>
        <v>0</v>
      </c>
      <c r="N182" s="158">
        <v>4.0000000000000003E-5</v>
      </c>
      <c r="O182" s="158">
        <f>ROUND(E182*N182,2)</f>
        <v>0</v>
      </c>
      <c r="P182" s="158">
        <v>0</v>
      </c>
      <c r="Q182" s="158">
        <f>ROUND(E182*P182,2)</f>
        <v>0</v>
      </c>
      <c r="R182" s="158"/>
      <c r="S182" s="158" t="s">
        <v>134</v>
      </c>
      <c r="T182" s="158" t="s">
        <v>134</v>
      </c>
      <c r="U182" s="158">
        <v>7.0000000000000007E-2</v>
      </c>
      <c r="V182" s="158">
        <f>ROUND(E182*U182,2)</f>
        <v>2.86</v>
      </c>
      <c r="W182" s="158"/>
      <c r="X182" s="158" t="s">
        <v>126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287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6" t="s">
        <v>298</v>
      </c>
      <c r="D183" s="160"/>
      <c r="E183" s="161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136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 x14ac:dyDescent="0.2">
      <c r="A184" s="155"/>
      <c r="B184" s="156"/>
      <c r="C184" s="186" t="s">
        <v>310</v>
      </c>
      <c r="D184" s="160"/>
      <c r="E184" s="161">
        <v>32.049999999999997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136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6" t="s">
        <v>300</v>
      </c>
      <c r="D185" s="160"/>
      <c r="E185" s="161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136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6" t="s">
        <v>311</v>
      </c>
      <c r="D186" s="160"/>
      <c r="E186" s="161">
        <v>4.5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136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6" t="s">
        <v>314</v>
      </c>
      <c r="D187" s="160"/>
      <c r="E187" s="161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6" t="s">
        <v>315</v>
      </c>
      <c r="D188" s="160"/>
      <c r="E188" s="161">
        <v>4.3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136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2.5" outlineLevel="1" x14ac:dyDescent="0.2">
      <c r="A189" s="169">
        <v>67</v>
      </c>
      <c r="B189" s="170" t="s">
        <v>343</v>
      </c>
      <c r="C189" s="185" t="s">
        <v>344</v>
      </c>
      <c r="D189" s="171" t="s">
        <v>156</v>
      </c>
      <c r="E189" s="172">
        <v>34.747500000000002</v>
      </c>
      <c r="F189" s="173"/>
      <c r="G189" s="174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21</v>
      </c>
      <c r="M189" s="158">
        <f>G189*(1+L189/100)</f>
        <v>0</v>
      </c>
      <c r="N189" s="158">
        <v>5.0400000000000002E-3</v>
      </c>
      <c r="O189" s="158">
        <f>ROUND(E189*N189,2)</f>
        <v>0.18</v>
      </c>
      <c r="P189" s="158">
        <v>0</v>
      </c>
      <c r="Q189" s="158">
        <f>ROUND(E189*P189,2)</f>
        <v>0</v>
      </c>
      <c r="R189" s="158"/>
      <c r="S189" s="158" t="s">
        <v>345</v>
      </c>
      <c r="T189" s="158" t="s">
        <v>345</v>
      </c>
      <c r="U189" s="158">
        <v>0.97799999999999998</v>
      </c>
      <c r="V189" s="158">
        <f>ROUND(E189*U189,2)</f>
        <v>33.979999999999997</v>
      </c>
      <c r="W189" s="158"/>
      <c r="X189" s="158" t="s">
        <v>126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287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6" t="s">
        <v>177</v>
      </c>
      <c r="D190" s="160"/>
      <c r="E190" s="161">
        <v>2.2400000000000002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136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6" t="s">
        <v>178</v>
      </c>
      <c r="D191" s="160"/>
      <c r="E191" s="161">
        <v>1.44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136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6" t="s">
        <v>179</v>
      </c>
      <c r="D192" s="160"/>
      <c r="E192" s="161">
        <v>31.067499999999999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136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69">
        <v>68</v>
      </c>
      <c r="B193" s="170" t="s">
        <v>346</v>
      </c>
      <c r="C193" s="185" t="s">
        <v>347</v>
      </c>
      <c r="D193" s="171" t="s">
        <v>156</v>
      </c>
      <c r="E193" s="172">
        <v>38.72</v>
      </c>
      <c r="F193" s="173"/>
      <c r="G193" s="174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21</v>
      </c>
      <c r="M193" s="158">
        <f>G193*(1+L193/100)</f>
        <v>0</v>
      </c>
      <c r="N193" s="158">
        <v>0</v>
      </c>
      <c r="O193" s="158">
        <f>ROUND(E193*N193,2)</f>
        <v>0</v>
      </c>
      <c r="P193" s="158">
        <v>0</v>
      </c>
      <c r="Q193" s="158">
        <f>ROUND(E193*P193,2)</f>
        <v>0</v>
      </c>
      <c r="R193" s="158"/>
      <c r="S193" s="158" t="s">
        <v>124</v>
      </c>
      <c r="T193" s="158" t="s">
        <v>125</v>
      </c>
      <c r="U193" s="158">
        <v>0</v>
      </c>
      <c r="V193" s="158">
        <f>ROUND(E193*U193,2)</f>
        <v>0</v>
      </c>
      <c r="W193" s="158"/>
      <c r="X193" s="158" t="s">
        <v>126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130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6" t="s">
        <v>348</v>
      </c>
      <c r="D194" s="160"/>
      <c r="E194" s="161">
        <v>38.72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136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>
        <v>69</v>
      </c>
      <c r="B195" s="156" t="s">
        <v>349</v>
      </c>
      <c r="C195" s="187" t="s">
        <v>350</v>
      </c>
      <c r="D195" s="157" t="s">
        <v>0</v>
      </c>
      <c r="E195" s="181"/>
      <c r="F195" s="159"/>
      <c r="G195" s="158">
        <f>ROUND(E195*F195,2)</f>
        <v>0</v>
      </c>
      <c r="H195" s="159"/>
      <c r="I195" s="158">
        <f>ROUND(E195*H195,2)</f>
        <v>0</v>
      </c>
      <c r="J195" s="159"/>
      <c r="K195" s="158">
        <f>ROUND(E195*J195,2)</f>
        <v>0</v>
      </c>
      <c r="L195" s="158">
        <v>21</v>
      </c>
      <c r="M195" s="158">
        <f>G195*(1+L195/100)</f>
        <v>0</v>
      </c>
      <c r="N195" s="158">
        <v>0</v>
      </c>
      <c r="O195" s="158">
        <f>ROUND(E195*N195,2)</f>
        <v>0</v>
      </c>
      <c r="P195" s="158">
        <v>0</v>
      </c>
      <c r="Q195" s="158">
        <f>ROUND(E195*P195,2)</f>
        <v>0</v>
      </c>
      <c r="R195" s="158"/>
      <c r="S195" s="158" t="s">
        <v>134</v>
      </c>
      <c r="T195" s="158" t="s">
        <v>134</v>
      </c>
      <c r="U195" s="158">
        <v>0</v>
      </c>
      <c r="V195" s="158">
        <f>ROUND(E195*U195,2)</f>
        <v>0</v>
      </c>
      <c r="W195" s="158"/>
      <c r="X195" s="158" t="s">
        <v>292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293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163" t="s">
        <v>119</v>
      </c>
      <c r="B196" s="164" t="s">
        <v>83</v>
      </c>
      <c r="C196" s="183" t="s">
        <v>84</v>
      </c>
      <c r="D196" s="165"/>
      <c r="E196" s="166"/>
      <c r="F196" s="167"/>
      <c r="G196" s="168">
        <f>SUMIF(AG197:AG210,"&lt;&gt;NOR",G197:G210)</f>
        <v>0</v>
      </c>
      <c r="H196" s="162"/>
      <c r="I196" s="162">
        <f>SUM(I197:I210)</f>
        <v>0</v>
      </c>
      <c r="J196" s="162"/>
      <c r="K196" s="162">
        <f>SUM(K197:K210)</f>
        <v>0</v>
      </c>
      <c r="L196" s="162"/>
      <c r="M196" s="162">
        <f>SUM(M197:M210)</f>
        <v>0</v>
      </c>
      <c r="N196" s="162"/>
      <c r="O196" s="162">
        <f>SUM(O197:O210)</f>
        <v>0.48</v>
      </c>
      <c r="P196" s="162"/>
      <c r="Q196" s="162">
        <f>SUM(Q197:Q210)</f>
        <v>0</v>
      </c>
      <c r="R196" s="162"/>
      <c r="S196" s="162"/>
      <c r="T196" s="162"/>
      <c r="U196" s="162"/>
      <c r="V196" s="162">
        <f>SUM(V197:V210)</f>
        <v>123.71999999999998</v>
      </c>
      <c r="W196" s="162"/>
      <c r="X196" s="162"/>
      <c r="AG196" t="s">
        <v>120</v>
      </c>
    </row>
    <row r="197" spans="1:60" outlineLevel="1" x14ac:dyDescent="0.2">
      <c r="A197" s="175">
        <v>70</v>
      </c>
      <c r="B197" s="176" t="s">
        <v>351</v>
      </c>
      <c r="C197" s="184" t="s">
        <v>352</v>
      </c>
      <c r="D197" s="177" t="s">
        <v>156</v>
      </c>
      <c r="E197" s="178">
        <v>90.444999999999993</v>
      </c>
      <c r="F197" s="179"/>
      <c r="G197" s="180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21</v>
      </c>
      <c r="M197" s="158">
        <f>G197*(1+L197/100)</f>
        <v>0</v>
      </c>
      <c r="N197" s="158">
        <v>3.0000000000000001E-5</v>
      </c>
      <c r="O197" s="158">
        <f>ROUND(E197*N197,2)</f>
        <v>0</v>
      </c>
      <c r="P197" s="158">
        <v>0</v>
      </c>
      <c r="Q197" s="158">
        <f>ROUND(E197*P197,2)</f>
        <v>0</v>
      </c>
      <c r="R197" s="158"/>
      <c r="S197" s="158" t="s">
        <v>134</v>
      </c>
      <c r="T197" s="158" t="s">
        <v>134</v>
      </c>
      <c r="U197" s="158">
        <v>0.05</v>
      </c>
      <c r="V197" s="158">
        <f>ROUND(E197*U197,2)</f>
        <v>4.5199999999999996</v>
      </c>
      <c r="W197" s="158"/>
      <c r="X197" s="158" t="s">
        <v>126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130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69">
        <v>71</v>
      </c>
      <c r="B198" s="170" t="s">
        <v>353</v>
      </c>
      <c r="C198" s="185" t="s">
        <v>354</v>
      </c>
      <c r="D198" s="171" t="s">
        <v>156</v>
      </c>
      <c r="E198" s="172">
        <v>90.444999999999993</v>
      </c>
      <c r="F198" s="173"/>
      <c r="G198" s="174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21</v>
      </c>
      <c r="M198" s="158">
        <f>G198*(1+L198/100)</f>
        <v>0</v>
      </c>
      <c r="N198" s="158">
        <v>5.3499999999999997E-3</v>
      </c>
      <c r="O198" s="158">
        <f>ROUND(E198*N198,2)</f>
        <v>0.48</v>
      </c>
      <c r="P198" s="158">
        <v>0</v>
      </c>
      <c r="Q198" s="158">
        <f>ROUND(E198*P198,2)</f>
        <v>0</v>
      </c>
      <c r="R198" s="158"/>
      <c r="S198" s="158" t="s">
        <v>345</v>
      </c>
      <c r="T198" s="158" t="s">
        <v>345</v>
      </c>
      <c r="U198" s="158">
        <v>1.288</v>
      </c>
      <c r="V198" s="158">
        <f>ROUND(E198*U198,2)</f>
        <v>116.49</v>
      </c>
      <c r="W198" s="158"/>
      <c r="X198" s="158" t="s">
        <v>126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287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6" t="s">
        <v>203</v>
      </c>
      <c r="D199" s="160"/>
      <c r="E199" s="161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136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6" t="s">
        <v>355</v>
      </c>
      <c r="D200" s="160"/>
      <c r="E200" s="161">
        <v>75.790000000000006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136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6" t="s">
        <v>356</v>
      </c>
      <c r="D201" s="160"/>
      <c r="E201" s="161">
        <v>8.5500000000000007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136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6" t="s">
        <v>357</v>
      </c>
      <c r="D202" s="160"/>
      <c r="E202" s="161">
        <v>-5.516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136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6" t="s">
        <v>201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136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6" t="s">
        <v>358</v>
      </c>
      <c r="D204" s="160"/>
      <c r="E204" s="161">
        <v>13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136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6" t="s">
        <v>359</v>
      </c>
      <c r="D205" s="160"/>
      <c r="E205" s="161">
        <v>-1.379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136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ht="22.5" outlineLevel="1" x14ac:dyDescent="0.2">
      <c r="A206" s="169">
        <v>72</v>
      </c>
      <c r="B206" s="170" t="s">
        <v>360</v>
      </c>
      <c r="C206" s="185" t="s">
        <v>361</v>
      </c>
      <c r="D206" s="171" t="s">
        <v>156</v>
      </c>
      <c r="E206" s="172">
        <v>99.489500000000007</v>
      </c>
      <c r="F206" s="173"/>
      <c r="G206" s="174">
        <f>ROUND(E206*F206,2)</f>
        <v>0</v>
      </c>
      <c r="H206" s="159"/>
      <c r="I206" s="158">
        <f>ROUND(E206*H206,2)</f>
        <v>0</v>
      </c>
      <c r="J206" s="159"/>
      <c r="K206" s="158">
        <f>ROUND(E206*J206,2)</f>
        <v>0</v>
      </c>
      <c r="L206" s="158">
        <v>21</v>
      </c>
      <c r="M206" s="158">
        <f>G206*(1+L206/100)</f>
        <v>0</v>
      </c>
      <c r="N206" s="158">
        <v>0</v>
      </c>
      <c r="O206" s="158">
        <f>ROUND(E206*N206,2)</f>
        <v>0</v>
      </c>
      <c r="P206" s="158">
        <v>0</v>
      </c>
      <c r="Q206" s="158">
        <f>ROUND(E206*P206,2)</f>
        <v>0</v>
      </c>
      <c r="R206" s="158"/>
      <c r="S206" s="158" t="s">
        <v>124</v>
      </c>
      <c r="T206" s="158" t="s">
        <v>125</v>
      </c>
      <c r="U206" s="158">
        <v>0</v>
      </c>
      <c r="V206" s="158">
        <f>ROUND(E206*U206,2)</f>
        <v>0</v>
      </c>
      <c r="W206" s="158"/>
      <c r="X206" s="158" t="s">
        <v>126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130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6" t="s">
        <v>362</v>
      </c>
      <c r="D207" s="160"/>
      <c r="E207" s="161">
        <v>99.489500000000007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136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69">
        <v>73</v>
      </c>
      <c r="B208" s="170" t="s">
        <v>363</v>
      </c>
      <c r="C208" s="185" t="s">
        <v>364</v>
      </c>
      <c r="D208" s="171" t="s">
        <v>167</v>
      </c>
      <c r="E208" s="172">
        <v>22.6</v>
      </c>
      <c r="F208" s="173"/>
      <c r="G208" s="174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21</v>
      </c>
      <c r="M208" s="158">
        <f>G208*(1+L208/100)</f>
        <v>0</v>
      </c>
      <c r="N208" s="158">
        <v>0</v>
      </c>
      <c r="O208" s="158">
        <f>ROUND(E208*N208,2)</f>
        <v>0</v>
      </c>
      <c r="P208" s="158">
        <v>0</v>
      </c>
      <c r="Q208" s="158">
        <f>ROUND(E208*P208,2)</f>
        <v>0</v>
      </c>
      <c r="R208" s="158"/>
      <c r="S208" s="158" t="s">
        <v>124</v>
      </c>
      <c r="T208" s="158" t="s">
        <v>125</v>
      </c>
      <c r="U208" s="158">
        <v>0.12</v>
      </c>
      <c r="V208" s="158">
        <f>ROUND(E208*U208,2)</f>
        <v>2.71</v>
      </c>
      <c r="W208" s="158"/>
      <c r="X208" s="158" t="s">
        <v>126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130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6" t="s">
        <v>365</v>
      </c>
      <c r="D209" s="160"/>
      <c r="E209" s="161">
        <v>22.6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136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>
        <v>74</v>
      </c>
      <c r="B210" s="156" t="s">
        <v>366</v>
      </c>
      <c r="C210" s="187" t="s">
        <v>367</v>
      </c>
      <c r="D210" s="157" t="s">
        <v>0</v>
      </c>
      <c r="E210" s="181"/>
      <c r="F210" s="159"/>
      <c r="G210" s="158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58">
        <v>0</v>
      </c>
      <c r="O210" s="158">
        <f>ROUND(E210*N210,2)</f>
        <v>0</v>
      </c>
      <c r="P210" s="158">
        <v>0</v>
      </c>
      <c r="Q210" s="158">
        <f>ROUND(E210*P210,2)</f>
        <v>0</v>
      </c>
      <c r="R210" s="158"/>
      <c r="S210" s="158" t="s">
        <v>134</v>
      </c>
      <c r="T210" s="158" t="s">
        <v>134</v>
      </c>
      <c r="U210" s="158">
        <v>0</v>
      </c>
      <c r="V210" s="158">
        <f>ROUND(E210*U210,2)</f>
        <v>0</v>
      </c>
      <c r="W210" s="158"/>
      <c r="X210" s="158" t="s">
        <v>292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293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x14ac:dyDescent="0.2">
      <c r="A211" s="163" t="s">
        <v>119</v>
      </c>
      <c r="B211" s="164" t="s">
        <v>85</v>
      </c>
      <c r="C211" s="183" t="s">
        <v>86</v>
      </c>
      <c r="D211" s="165"/>
      <c r="E211" s="166"/>
      <c r="F211" s="167"/>
      <c r="G211" s="168">
        <f>SUMIF(AG212:AG215,"&lt;&gt;NOR",G212:G215)</f>
        <v>0</v>
      </c>
      <c r="H211" s="162"/>
      <c r="I211" s="162">
        <f>SUM(I212:I215)</f>
        <v>0</v>
      </c>
      <c r="J211" s="162"/>
      <c r="K211" s="162">
        <f>SUM(K212:K215)</f>
        <v>0</v>
      </c>
      <c r="L211" s="162"/>
      <c r="M211" s="162">
        <f>SUM(M212:M215)</f>
        <v>0</v>
      </c>
      <c r="N211" s="162"/>
      <c r="O211" s="162">
        <f>SUM(O212:O215)</f>
        <v>0</v>
      </c>
      <c r="P211" s="162"/>
      <c r="Q211" s="162">
        <f>SUM(Q212:Q215)</f>
        <v>0</v>
      </c>
      <c r="R211" s="162"/>
      <c r="S211" s="162"/>
      <c r="T211" s="162"/>
      <c r="U211" s="162"/>
      <c r="V211" s="162">
        <f>SUM(V212:V215)</f>
        <v>2.2400000000000002</v>
      </c>
      <c r="W211" s="162"/>
      <c r="X211" s="162"/>
      <c r="AG211" t="s">
        <v>120</v>
      </c>
    </row>
    <row r="212" spans="1:60" outlineLevel="1" x14ac:dyDescent="0.2">
      <c r="A212" s="169">
        <v>75</v>
      </c>
      <c r="B212" s="170" t="s">
        <v>368</v>
      </c>
      <c r="C212" s="185" t="s">
        <v>369</v>
      </c>
      <c r="D212" s="171" t="s">
        <v>156</v>
      </c>
      <c r="E212" s="172">
        <v>5.6079999999999997</v>
      </c>
      <c r="F212" s="173"/>
      <c r="G212" s="174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21</v>
      </c>
      <c r="M212" s="158">
        <f>G212*(1+L212/100)</f>
        <v>0</v>
      </c>
      <c r="N212" s="158">
        <v>3.1E-4</v>
      </c>
      <c r="O212" s="158">
        <f>ROUND(E212*N212,2)</f>
        <v>0</v>
      </c>
      <c r="P212" s="158">
        <v>0</v>
      </c>
      <c r="Q212" s="158">
        <f>ROUND(E212*P212,2)</f>
        <v>0</v>
      </c>
      <c r="R212" s="158"/>
      <c r="S212" s="158" t="s">
        <v>134</v>
      </c>
      <c r="T212" s="158" t="s">
        <v>134</v>
      </c>
      <c r="U212" s="158">
        <v>0.4</v>
      </c>
      <c r="V212" s="158">
        <f>ROUND(E212*U212,2)</f>
        <v>2.2400000000000002</v>
      </c>
      <c r="W212" s="158"/>
      <c r="X212" s="158" t="s">
        <v>126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130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6" t="s">
        <v>370</v>
      </c>
      <c r="D213" s="160"/>
      <c r="E213" s="161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136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6" t="s">
        <v>371</v>
      </c>
      <c r="D214" s="160"/>
      <c r="E214" s="161">
        <v>1.8959999999999999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136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6" t="s">
        <v>372</v>
      </c>
      <c r="D215" s="160"/>
      <c r="E215" s="161">
        <v>3.7120000000000002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136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3" t="s">
        <v>119</v>
      </c>
      <c r="B216" s="164" t="s">
        <v>87</v>
      </c>
      <c r="C216" s="183" t="s">
        <v>88</v>
      </c>
      <c r="D216" s="165"/>
      <c r="E216" s="166"/>
      <c r="F216" s="167"/>
      <c r="G216" s="168">
        <f>SUMIF(AG217:AG226,"&lt;&gt;NOR",G217:G226)</f>
        <v>0</v>
      </c>
      <c r="H216" s="162"/>
      <c r="I216" s="162">
        <f>SUM(I217:I226)</f>
        <v>0</v>
      </c>
      <c r="J216" s="162"/>
      <c r="K216" s="162">
        <f>SUM(K217:K226)</f>
        <v>0</v>
      </c>
      <c r="L216" s="162"/>
      <c r="M216" s="162">
        <f>SUM(M217:M226)</f>
        <v>0</v>
      </c>
      <c r="N216" s="162"/>
      <c r="O216" s="162">
        <f>SUM(O217:O226)</f>
        <v>0.02</v>
      </c>
      <c r="P216" s="162"/>
      <c r="Q216" s="162">
        <f>SUM(Q217:Q226)</f>
        <v>0</v>
      </c>
      <c r="R216" s="162"/>
      <c r="S216" s="162"/>
      <c r="T216" s="162"/>
      <c r="U216" s="162"/>
      <c r="V216" s="162">
        <f>SUM(V217:V226)</f>
        <v>11.7</v>
      </c>
      <c r="W216" s="162"/>
      <c r="X216" s="162"/>
      <c r="AG216" t="s">
        <v>120</v>
      </c>
    </row>
    <row r="217" spans="1:60" outlineLevel="1" x14ac:dyDescent="0.2">
      <c r="A217" s="175">
        <v>76</v>
      </c>
      <c r="B217" s="176" t="s">
        <v>373</v>
      </c>
      <c r="C217" s="184" t="s">
        <v>374</v>
      </c>
      <c r="D217" s="177" t="s">
        <v>156</v>
      </c>
      <c r="E217" s="178">
        <v>61.902999999999999</v>
      </c>
      <c r="F217" s="179"/>
      <c r="G217" s="180">
        <f>ROUND(E217*F217,2)</f>
        <v>0</v>
      </c>
      <c r="H217" s="159"/>
      <c r="I217" s="158">
        <f>ROUND(E217*H217,2)</f>
        <v>0</v>
      </c>
      <c r="J217" s="159"/>
      <c r="K217" s="158">
        <f>ROUND(E217*J217,2)</f>
        <v>0</v>
      </c>
      <c r="L217" s="158">
        <v>21</v>
      </c>
      <c r="M217" s="158">
        <f>G217*(1+L217/100)</f>
        <v>0</v>
      </c>
      <c r="N217" s="158">
        <v>6.9999999999999994E-5</v>
      </c>
      <c r="O217" s="158">
        <f>ROUND(E217*N217,2)</f>
        <v>0</v>
      </c>
      <c r="P217" s="158">
        <v>0</v>
      </c>
      <c r="Q217" s="158">
        <f>ROUND(E217*P217,2)</f>
        <v>0</v>
      </c>
      <c r="R217" s="158"/>
      <c r="S217" s="158" t="s">
        <v>134</v>
      </c>
      <c r="T217" s="158" t="s">
        <v>134</v>
      </c>
      <c r="U217" s="158">
        <v>3.2480000000000002E-2</v>
      </c>
      <c r="V217" s="158">
        <f>ROUND(E217*U217,2)</f>
        <v>2.0099999999999998</v>
      </c>
      <c r="W217" s="158"/>
      <c r="X217" s="158" t="s">
        <v>126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287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69">
        <v>77</v>
      </c>
      <c r="B218" s="170" t="s">
        <v>375</v>
      </c>
      <c r="C218" s="185" t="s">
        <v>376</v>
      </c>
      <c r="D218" s="171" t="s">
        <v>156</v>
      </c>
      <c r="E218" s="172">
        <v>61.902999999999999</v>
      </c>
      <c r="F218" s="173"/>
      <c r="G218" s="174">
        <f>ROUND(E218*F218,2)</f>
        <v>0</v>
      </c>
      <c r="H218" s="159"/>
      <c r="I218" s="158">
        <f>ROUND(E218*H218,2)</f>
        <v>0</v>
      </c>
      <c r="J218" s="159"/>
      <c r="K218" s="158">
        <f>ROUND(E218*J218,2)</f>
        <v>0</v>
      </c>
      <c r="L218" s="158">
        <v>21</v>
      </c>
      <c r="M218" s="158">
        <f>G218*(1+L218/100)</f>
        <v>0</v>
      </c>
      <c r="N218" s="158">
        <v>1.3999999999999999E-4</v>
      </c>
      <c r="O218" s="158">
        <f>ROUND(E218*N218,2)</f>
        <v>0.01</v>
      </c>
      <c r="P218" s="158">
        <v>0</v>
      </c>
      <c r="Q218" s="158">
        <f>ROUND(E218*P218,2)</f>
        <v>0</v>
      </c>
      <c r="R218" s="158"/>
      <c r="S218" s="158" t="s">
        <v>134</v>
      </c>
      <c r="T218" s="158" t="s">
        <v>134</v>
      </c>
      <c r="U218" s="158">
        <v>0.1</v>
      </c>
      <c r="V218" s="158">
        <f>ROUND(E218*U218,2)</f>
        <v>6.19</v>
      </c>
      <c r="W218" s="158"/>
      <c r="X218" s="158" t="s">
        <v>126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287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6" t="s">
        <v>300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136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6" t="s">
        <v>377</v>
      </c>
      <c r="D220" s="160"/>
      <c r="E220" s="161">
        <v>14.221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136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6" t="s">
        <v>302</v>
      </c>
      <c r="D221" s="160"/>
      <c r="E221" s="161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136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6" t="s">
        <v>378</v>
      </c>
      <c r="D222" s="160"/>
      <c r="E222" s="161">
        <v>28.390999999999998</v>
      </c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136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6" t="s">
        <v>304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136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6" t="s">
        <v>379</v>
      </c>
      <c r="D224" s="160"/>
      <c r="E224" s="161">
        <v>19.291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136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69">
        <v>78</v>
      </c>
      <c r="B225" s="170" t="s">
        <v>380</v>
      </c>
      <c r="C225" s="185" t="s">
        <v>381</v>
      </c>
      <c r="D225" s="171" t="s">
        <v>156</v>
      </c>
      <c r="E225" s="172">
        <v>34.75</v>
      </c>
      <c r="F225" s="173"/>
      <c r="G225" s="174">
        <f>ROUND(E225*F225,2)</f>
        <v>0</v>
      </c>
      <c r="H225" s="159"/>
      <c r="I225" s="158">
        <f>ROUND(E225*H225,2)</f>
        <v>0</v>
      </c>
      <c r="J225" s="159"/>
      <c r="K225" s="158">
        <f>ROUND(E225*J225,2)</f>
        <v>0</v>
      </c>
      <c r="L225" s="158">
        <v>21</v>
      </c>
      <c r="M225" s="158">
        <f>G225*(1+L225/100)</f>
        <v>0</v>
      </c>
      <c r="N225" s="158">
        <v>2.5000000000000001E-4</v>
      </c>
      <c r="O225" s="158">
        <f>ROUND(E225*N225,2)</f>
        <v>0.01</v>
      </c>
      <c r="P225" s="158">
        <v>0</v>
      </c>
      <c r="Q225" s="158">
        <f>ROUND(E225*P225,2)</f>
        <v>0</v>
      </c>
      <c r="R225" s="158"/>
      <c r="S225" s="158" t="s">
        <v>134</v>
      </c>
      <c r="T225" s="158" t="s">
        <v>134</v>
      </c>
      <c r="U225" s="158">
        <v>0.10073</v>
      </c>
      <c r="V225" s="158">
        <f>ROUND(E225*U225,2)</f>
        <v>3.5</v>
      </c>
      <c r="W225" s="158"/>
      <c r="X225" s="158" t="s">
        <v>126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127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6" t="s">
        <v>238</v>
      </c>
      <c r="D226" s="160"/>
      <c r="E226" s="161">
        <v>34.75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136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x14ac:dyDescent="0.2">
      <c r="A227" s="163" t="s">
        <v>119</v>
      </c>
      <c r="B227" s="164" t="s">
        <v>89</v>
      </c>
      <c r="C227" s="183" t="s">
        <v>90</v>
      </c>
      <c r="D227" s="165"/>
      <c r="E227" s="166"/>
      <c r="F227" s="167"/>
      <c r="G227" s="168">
        <f>SUMIF(AG228:AG234,"&lt;&gt;NOR",G228:G234)</f>
        <v>0</v>
      </c>
      <c r="H227" s="162"/>
      <c r="I227" s="162">
        <f>SUM(I228:I234)</f>
        <v>0</v>
      </c>
      <c r="J227" s="162"/>
      <c r="K227" s="162">
        <f>SUM(K228:K234)</f>
        <v>0</v>
      </c>
      <c r="L227" s="162"/>
      <c r="M227" s="162">
        <f>SUM(M228:M234)</f>
        <v>0</v>
      </c>
      <c r="N227" s="162"/>
      <c r="O227" s="162">
        <f>SUM(O228:O234)</f>
        <v>0</v>
      </c>
      <c r="P227" s="162"/>
      <c r="Q227" s="162">
        <f>SUM(Q228:Q234)</f>
        <v>0</v>
      </c>
      <c r="R227" s="162"/>
      <c r="S227" s="162"/>
      <c r="T227" s="162"/>
      <c r="U227" s="162"/>
      <c r="V227" s="162">
        <f>SUM(V228:V234)</f>
        <v>37.64</v>
      </c>
      <c r="W227" s="162"/>
      <c r="X227" s="162"/>
      <c r="AG227" t="s">
        <v>120</v>
      </c>
    </row>
    <row r="228" spans="1:60" outlineLevel="1" x14ac:dyDescent="0.2">
      <c r="A228" s="175">
        <v>79</v>
      </c>
      <c r="B228" s="176" t="s">
        <v>382</v>
      </c>
      <c r="C228" s="184" t="s">
        <v>383</v>
      </c>
      <c r="D228" s="177" t="s">
        <v>152</v>
      </c>
      <c r="E228" s="178">
        <v>18.40503</v>
      </c>
      <c r="F228" s="179"/>
      <c r="G228" s="180">
        <f t="shared" ref="G228:G234" si="0">ROUND(E228*F228,2)</f>
        <v>0</v>
      </c>
      <c r="H228" s="159"/>
      <c r="I228" s="158">
        <f t="shared" ref="I228:I234" si="1">ROUND(E228*H228,2)</f>
        <v>0</v>
      </c>
      <c r="J228" s="159"/>
      <c r="K228" s="158">
        <f t="shared" ref="K228:K234" si="2">ROUND(E228*J228,2)</f>
        <v>0</v>
      </c>
      <c r="L228" s="158">
        <v>21</v>
      </c>
      <c r="M228" s="158">
        <f t="shared" ref="M228:M234" si="3">G228*(1+L228/100)</f>
        <v>0</v>
      </c>
      <c r="N228" s="158">
        <v>0</v>
      </c>
      <c r="O228" s="158">
        <f t="shared" ref="O228:O234" si="4">ROUND(E228*N228,2)</f>
        <v>0</v>
      </c>
      <c r="P228" s="158">
        <v>0</v>
      </c>
      <c r="Q228" s="158">
        <f t="shared" ref="Q228:Q234" si="5">ROUND(E228*P228,2)</f>
        <v>0</v>
      </c>
      <c r="R228" s="158"/>
      <c r="S228" s="158" t="s">
        <v>134</v>
      </c>
      <c r="T228" s="158" t="s">
        <v>134</v>
      </c>
      <c r="U228" s="158">
        <v>0.27700000000000002</v>
      </c>
      <c r="V228" s="158">
        <f t="shared" ref="V228:V234" si="6">ROUND(E228*U228,2)</f>
        <v>5.0999999999999996</v>
      </c>
      <c r="W228" s="158"/>
      <c r="X228" s="158" t="s">
        <v>384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385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5">
        <v>80</v>
      </c>
      <c r="B229" s="176" t="s">
        <v>386</v>
      </c>
      <c r="C229" s="184" t="s">
        <v>387</v>
      </c>
      <c r="D229" s="177" t="s">
        <v>152</v>
      </c>
      <c r="E229" s="178">
        <v>18.40503</v>
      </c>
      <c r="F229" s="179"/>
      <c r="G229" s="180">
        <f t="shared" si="0"/>
        <v>0</v>
      </c>
      <c r="H229" s="159"/>
      <c r="I229" s="158">
        <f t="shared" si="1"/>
        <v>0</v>
      </c>
      <c r="J229" s="159"/>
      <c r="K229" s="158">
        <f t="shared" si="2"/>
        <v>0</v>
      </c>
      <c r="L229" s="158">
        <v>21</v>
      </c>
      <c r="M229" s="158">
        <f t="shared" si="3"/>
        <v>0</v>
      </c>
      <c r="N229" s="158">
        <v>0</v>
      </c>
      <c r="O229" s="158">
        <f t="shared" si="4"/>
        <v>0</v>
      </c>
      <c r="P229" s="158">
        <v>0</v>
      </c>
      <c r="Q229" s="158">
        <f t="shared" si="5"/>
        <v>0</v>
      </c>
      <c r="R229" s="158"/>
      <c r="S229" s="158" t="s">
        <v>134</v>
      </c>
      <c r="T229" s="158" t="s">
        <v>134</v>
      </c>
      <c r="U229" s="158">
        <v>0.49</v>
      </c>
      <c r="V229" s="158">
        <f t="shared" si="6"/>
        <v>9.02</v>
      </c>
      <c r="W229" s="158"/>
      <c r="X229" s="158" t="s">
        <v>384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385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75">
        <v>81</v>
      </c>
      <c r="B230" s="176" t="s">
        <v>388</v>
      </c>
      <c r="C230" s="184" t="s">
        <v>389</v>
      </c>
      <c r="D230" s="177" t="s">
        <v>152</v>
      </c>
      <c r="E230" s="178">
        <v>128.83521999999999</v>
      </c>
      <c r="F230" s="179"/>
      <c r="G230" s="180">
        <f t="shared" si="0"/>
        <v>0</v>
      </c>
      <c r="H230" s="159"/>
      <c r="I230" s="158">
        <f t="shared" si="1"/>
        <v>0</v>
      </c>
      <c r="J230" s="159"/>
      <c r="K230" s="158">
        <f t="shared" si="2"/>
        <v>0</v>
      </c>
      <c r="L230" s="158">
        <v>21</v>
      </c>
      <c r="M230" s="158">
        <f t="shared" si="3"/>
        <v>0</v>
      </c>
      <c r="N230" s="158">
        <v>0</v>
      </c>
      <c r="O230" s="158">
        <f t="shared" si="4"/>
        <v>0</v>
      </c>
      <c r="P230" s="158">
        <v>0</v>
      </c>
      <c r="Q230" s="158">
        <f t="shared" si="5"/>
        <v>0</v>
      </c>
      <c r="R230" s="158"/>
      <c r="S230" s="158" t="s">
        <v>134</v>
      </c>
      <c r="T230" s="158" t="s">
        <v>134</v>
      </c>
      <c r="U230" s="158">
        <v>0</v>
      </c>
      <c r="V230" s="158">
        <f t="shared" si="6"/>
        <v>0</v>
      </c>
      <c r="W230" s="158"/>
      <c r="X230" s="158" t="s">
        <v>384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385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5">
        <v>82</v>
      </c>
      <c r="B231" s="176" t="s">
        <v>390</v>
      </c>
      <c r="C231" s="184" t="s">
        <v>391</v>
      </c>
      <c r="D231" s="177" t="s">
        <v>152</v>
      </c>
      <c r="E231" s="178">
        <v>18.40503</v>
      </c>
      <c r="F231" s="179"/>
      <c r="G231" s="180">
        <f t="shared" si="0"/>
        <v>0</v>
      </c>
      <c r="H231" s="159"/>
      <c r="I231" s="158">
        <f t="shared" si="1"/>
        <v>0</v>
      </c>
      <c r="J231" s="159"/>
      <c r="K231" s="158">
        <f t="shared" si="2"/>
        <v>0</v>
      </c>
      <c r="L231" s="158">
        <v>21</v>
      </c>
      <c r="M231" s="158">
        <f t="shared" si="3"/>
        <v>0</v>
      </c>
      <c r="N231" s="158">
        <v>0</v>
      </c>
      <c r="O231" s="158">
        <f t="shared" si="4"/>
        <v>0</v>
      </c>
      <c r="P231" s="158">
        <v>0</v>
      </c>
      <c r="Q231" s="158">
        <f t="shared" si="5"/>
        <v>0</v>
      </c>
      <c r="R231" s="158"/>
      <c r="S231" s="158" t="s">
        <v>134</v>
      </c>
      <c r="T231" s="158" t="s">
        <v>134</v>
      </c>
      <c r="U231" s="158">
        <v>0.94199999999999995</v>
      </c>
      <c r="V231" s="158">
        <f t="shared" si="6"/>
        <v>17.34</v>
      </c>
      <c r="W231" s="158"/>
      <c r="X231" s="158" t="s">
        <v>384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385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5">
        <v>83</v>
      </c>
      <c r="B232" s="176" t="s">
        <v>392</v>
      </c>
      <c r="C232" s="184" t="s">
        <v>393</v>
      </c>
      <c r="D232" s="177" t="s">
        <v>152</v>
      </c>
      <c r="E232" s="178">
        <v>55.215089999999996</v>
      </c>
      <c r="F232" s="179"/>
      <c r="G232" s="180">
        <f t="shared" si="0"/>
        <v>0</v>
      </c>
      <c r="H232" s="159"/>
      <c r="I232" s="158">
        <f t="shared" si="1"/>
        <v>0</v>
      </c>
      <c r="J232" s="159"/>
      <c r="K232" s="158">
        <f t="shared" si="2"/>
        <v>0</v>
      </c>
      <c r="L232" s="158">
        <v>21</v>
      </c>
      <c r="M232" s="158">
        <f t="shared" si="3"/>
        <v>0</v>
      </c>
      <c r="N232" s="158">
        <v>0</v>
      </c>
      <c r="O232" s="158">
        <f t="shared" si="4"/>
        <v>0</v>
      </c>
      <c r="P232" s="158">
        <v>0</v>
      </c>
      <c r="Q232" s="158">
        <f t="shared" si="5"/>
        <v>0</v>
      </c>
      <c r="R232" s="158"/>
      <c r="S232" s="158" t="s">
        <v>134</v>
      </c>
      <c r="T232" s="158" t="s">
        <v>134</v>
      </c>
      <c r="U232" s="158">
        <v>0.11</v>
      </c>
      <c r="V232" s="158">
        <f t="shared" si="6"/>
        <v>6.07</v>
      </c>
      <c r="W232" s="158"/>
      <c r="X232" s="158" t="s">
        <v>384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385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75">
        <v>84</v>
      </c>
      <c r="B233" s="176" t="s">
        <v>394</v>
      </c>
      <c r="C233" s="184" t="s">
        <v>395</v>
      </c>
      <c r="D233" s="177" t="s">
        <v>152</v>
      </c>
      <c r="E233" s="178">
        <v>18.40503</v>
      </c>
      <c r="F233" s="179"/>
      <c r="G233" s="180">
        <f t="shared" si="0"/>
        <v>0</v>
      </c>
      <c r="H233" s="159"/>
      <c r="I233" s="158">
        <f t="shared" si="1"/>
        <v>0</v>
      </c>
      <c r="J233" s="159"/>
      <c r="K233" s="158">
        <f t="shared" si="2"/>
        <v>0</v>
      </c>
      <c r="L233" s="158">
        <v>21</v>
      </c>
      <c r="M233" s="158">
        <f t="shared" si="3"/>
        <v>0</v>
      </c>
      <c r="N233" s="158">
        <v>0</v>
      </c>
      <c r="O233" s="158">
        <f t="shared" si="4"/>
        <v>0</v>
      </c>
      <c r="P233" s="158">
        <v>0</v>
      </c>
      <c r="Q233" s="158">
        <f t="shared" si="5"/>
        <v>0</v>
      </c>
      <c r="R233" s="158"/>
      <c r="S233" s="158" t="s">
        <v>134</v>
      </c>
      <c r="T233" s="158" t="s">
        <v>134</v>
      </c>
      <c r="U233" s="158">
        <v>0</v>
      </c>
      <c r="V233" s="158">
        <f t="shared" si="6"/>
        <v>0</v>
      </c>
      <c r="W233" s="158"/>
      <c r="X233" s="158" t="s">
        <v>384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385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69">
        <v>85</v>
      </c>
      <c r="B234" s="170" t="s">
        <v>396</v>
      </c>
      <c r="C234" s="185" t="s">
        <v>397</v>
      </c>
      <c r="D234" s="171" t="s">
        <v>152</v>
      </c>
      <c r="E234" s="172">
        <v>18.40503</v>
      </c>
      <c r="F234" s="173"/>
      <c r="G234" s="174">
        <f t="shared" si="0"/>
        <v>0</v>
      </c>
      <c r="H234" s="159"/>
      <c r="I234" s="158">
        <f t="shared" si="1"/>
        <v>0</v>
      </c>
      <c r="J234" s="159"/>
      <c r="K234" s="158">
        <f t="shared" si="2"/>
        <v>0</v>
      </c>
      <c r="L234" s="158">
        <v>21</v>
      </c>
      <c r="M234" s="158">
        <f t="shared" si="3"/>
        <v>0</v>
      </c>
      <c r="N234" s="158">
        <v>0</v>
      </c>
      <c r="O234" s="158">
        <f t="shared" si="4"/>
        <v>0</v>
      </c>
      <c r="P234" s="158">
        <v>0</v>
      </c>
      <c r="Q234" s="158">
        <f t="shared" si="5"/>
        <v>0</v>
      </c>
      <c r="R234" s="158"/>
      <c r="S234" s="158" t="s">
        <v>134</v>
      </c>
      <c r="T234" s="158" t="s">
        <v>134</v>
      </c>
      <c r="U234" s="158">
        <v>6.0000000000000001E-3</v>
      </c>
      <c r="V234" s="158">
        <f t="shared" si="6"/>
        <v>0.11</v>
      </c>
      <c r="W234" s="158"/>
      <c r="X234" s="158" t="s">
        <v>384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385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x14ac:dyDescent="0.2">
      <c r="A235" s="3"/>
      <c r="B235" s="4"/>
      <c r="C235" s="188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AE235">
        <v>15</v>
      </c>
      <c r="AF235">
        <v>21</v>
      </c>
      <c r="AG235" t="s">
        <v>106</v>
      </c>
    </row>
    <row r="236" spans="1:60" x14ac:dyDescent="0.2">
      <c r="A236" s="151"/>
      <c r="B236" s="152" t="s">
        <v>31</v>
      </c>
      <c r="C236" s="189"/>
      <c r="D236" s="153"/>
      <c r="E236" s="154"/>
      <c r="F236" s="154"/>
      <c r="G236" s="182" t="e">
        <f>G8+G11+G39+G48+G76+G80+G88+G91+G97+G101+G132+G134+#REF!+G162+G166+G170+G196+G211+G216+G227</f>
        <v>#REF!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AE236">
        <f>SUMIF(L7:L234,AE235,G7:G234)</f>
        <v>0</v>
      </c>
      <c r="AF236">
        <f>SUMIF(L7:L234,AF235,G7:G234)</f>
        <v>0</v>
      </c>
      <c r="AG236" t="s">
        <v>398</v>
      </c>
    </row>
    <row r="237" spans="1:60" x14ac:dyDescent="0.2">
      <c r="A237" s="3"/>
      <c r="B237" s="4"/>
      <c r="C237" s="188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60" x14ac:dyDescent="0.2">
      <c r="A238" s="3"/>
      <c r="B238" s="4"/>
      <c r="C238" s="188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60" x14ac:dyDescent="0.2">
      <c r="A239" s="266" t="s">
        <v>399</v>
      </c>
      <c r="B239" s="266"/>
      <c r="C239" s="267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 x14ac:dyDescent="0.2">
      <c r="A240" s="247"/>
      <c r="B240" s="248"/>
      <c r="C240" s="249"/>
      <c r="D240" s="248"/>
      <c r="E240" s="248"/>
      <c r="F240" s="248"/>
      <c r="G240" s="250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G240" t="s">
        <v>400</v>
      </c>
    </row>
    <row r="241" spans="1:33" x14ac:dyDescent="0.2">
      <c r="A241" s="251"/>
      <c r="B241" s="252"/>
      <c r="C241" s="253"/>
      <c r="D241" s="252"/>
      <c r="E241" s="252"/>
      <c r="F241" s="252"/>
      <c r="G241" s="254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51"/>
      <c r="B242" s="252"/>
      <c r="C242" s="253"/>
      <c r="D242" s="252"/>
      <c r="E242" s="252"/>
      <c r="F242" s="252"/>
      <c r="G242" s="254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251"/>
      <c r="B243" s="252"/>
      <c r="C243" s="253"/>
      <c r="D243" s="252"/>
      <c r="E243" s="252"/>
      <c r="F243" s="252"/>
      <c r="G243" s="254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A244" s="255"/>
      <c r="B244" s="256"/>
      <c r="C244" s="257"/>
      <c r="D244" s="256"/>
      <c r="E244" s="256"/>
      <c r="F244" s="256"/>
      <c r="G244" s="258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3"/>
      <c r="B245" s="4"/>
      <c r="C245" s="188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C246" s="190"/>
      <c r="D246" s="10"/>
      <c r="AG246" t="s">
        <v>401</v>
      </c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mergeCells count="6">
    <mergeCell ref="A240:G244"/>
    <mergeCell ref="A1:G1"/>
    <mergeCell ref="C2:G2"/>
    <mergeCell ref="C3:G3"/>
    <mergeCell ref="C4:G4"/>
    <mergeCell ref="A239:C239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karel.sojka</dc:creator>
  <cp:lastModifiedBy>Daniela Konečná</cp:lastModifiedBy>
  <cp:lastPrinted>2019-03-19T12:27:02Z</cp:lastPrinted>
  <dcterms:created xsi:type="dcterms:W3CDTF">2009-04-08T07:15:50Z</dcterms:created>
  <dcterms:modified xsi:type="dcterms:W3CDTF">2021-10-12T08:47:23Z</dcterms:modified>
</cp:coreProperties>
</file>